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75" windowHeight="5565" activeTab="0"/>
  </bookViews>
  <sheets>
    <sheet name="Composition" sheetId="1" r:id="rId1"/>
    <sheet name="Export" sheetId="2" r:id="rId2"/>
    <sheet name="Import" sheetId="3" r:id="rId3"/>
    <sheet name="Partners" sheetId="4" r:id="rId4"/>
  </sheets>
  <definedNames>
    <definedName name="_xlnm.Print_Area" localSheetId="0">'Composition'!#REF!</definedName>
    <definedName name="_xlnm.Print_Area" localSheetId="1">'Export'!$A$1:$K$36</definedName>
    <definedName name="_xlnm.Print_Area" localSheetId="2">'Import'!$A$1:$G$34</definedName>
  </definedNames>
  <calcPr fullCalcOnLoad="1"/>
</workbook>
</file>

<file path=xl/sharedStrings.xml><?xml version="1.0" encoding="utf-8"?>
<sst xmlns="http://schemas.openxmlformats.org/spreadsheetml/2006/main" count="187" uniqueCount="130">
  <si>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</si>
  <si>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</si>
  <si>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</si>
  <si>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</si>
  <si>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</si>
  <si>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</si>
  <si>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</si>
  <si>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</si>
  <si>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</si>
  <si>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Pcs.</t>
  </si>
  <si>
    <t>Iron and Steel products</t>
  </si>
  <si>
    <t>Cardamom</t>
  </si>
  <si>
    <t>Kg.</t>
  </si>
  <si>
    <t>Juices</t>
  </si>
  <si>
    <t>Tea</t>
  </si>
  <si>
    <t>Textiles</t>
  </si>
  <si>
    <t>Woolen and Pashmina shawls</t>
  </si>
  <si>
    <t>Footwear</t>
  </si>
  <si>
    <t>Copper and articles thereof</t>
  </si>
  <si>
    <t>Medicinal Herbs</t>
  </si>
  <si>
    <t>Lentils</t>
  </si>
  <si>
    <t>Hides &amp; Skins</t>
  </si>
  <si>
    <t>Sq.ft.</t>
  </si>
  <si>
    <t>Noodles, pasta and like</t>
  </si>
  <si>
    <t>Ginger</t>
  </si>
  <si>
    <t>Nepalese paper and paper Products</t>
  </si>
  <si>
    <t>Cotton sacks and bags</t>
  </si>
  <si>
    <t>Articles of silver jewellery</t>
  </si>
  <si>
    <t>Others</t>
  </si>
  <si>
    <t>Total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</si>
  <si>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</si>
  <si>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</si>
  <si>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</si>
  <si>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</si>
  <si>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</si>
  <si>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</si>
  <si>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</si>
  <si>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</si>
  <si>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Pharmaceutical products</t>
  </si>
  <si>
    <t>Aircraft and parts thereof</t>
  </si>
  <si>
    <t>Articles of apparel and clothing accessories</t>
  </si>
  <si>
    <t>Fertilizers</t>
  </si>
  <si>
    <t>Chemicals</t>
  </si>
  <si>
    <t>Man-made staple fibres ( Synthetic, Polyester etc)</t>
  </si>
  <si>
    <t>Silver</t>
  </si>
  <si>
    <t>Rubber and articles thereof</t>
  </si>
  <si>
    <t>Cotton ( Yarn and Fabrics)</t>
  </si>
  <si>
    <t>Wool, fine or coarse animal hair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</si>
  <si>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</si>
  <si>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</si>
  <si>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</si>
  <si>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</si>
  <si>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</si>
  <si>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</si>
  <si>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</si>
  <si>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</si>
  <si>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</si>
  <si>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</si>
  <si>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</si>
  <si>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</si>
  <si>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</si>
  <si>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</si>
  <si>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>Annual</t>
  </si>
  <si>
    <t xml:space="preserve">COMPARISON OF TOTAL IMPORTS OF SOME MAJOR COMMODITIES </t>
  </si>
  <si>
    <t>Jute and Jute Products</t>
  </si>
  <si>
    <t>Handicrafts ( Painting, Sculpture and statuary)</t>
  </si>
  <si>
    <t>Palm oil</t>
  </si>
  <si>
    <t>Soyabean oil</t>
  </si>
  <si>
    <t>(2019/20)</t>
  </si>
  <si>
    <t>F.Y. 2077/78</t>
  </si>
  <si>
    <t>(2020/21)</t>
  </si>
  <si>
    <t xml:space="preserve">% Share </t>
  </si>
  <si>
    <t>Gold Jewellery</t>
  </si>
  <si>
    <t>F.Y. 2077/78 (2020/21)</t>
  </si>
  <si>
    <t>Rosin and resin acid</t>
  </si>
  <si>
    <t>Dentifrices (toothpaste)</t>
  </si>
  <si>
    <t>Essential Oils</t>
  </si>
  <si>
    <t>Polythene Granules</t>
  </si>
  <si>
    <t>Crude soyabean oil</t>
  </si>
  <si>
    <t>Crude palm Oil</t>
  </si>
  <si>
    <t>Aluminium and articles thereof</t>
  </si>
  <si>
    <t>Low erucic acid rape or colza seeds</t>
  </si>
  <si>
    <t>Cement Clinkers</t>
  </si>
  <si>
    <t>Zinc and articles thereof</t>
  </si>
  <si>
    <t xml:space="preserve">F.Y. 2077/78 </t>
  </si>
  <si>
    <t>Sunflower Oil</t>
  </si>
  <si>
    <t>F.Y. 2078/79 (2021/22)</t>
  </si>
  <si>
    <t>Crude sunflower oil</t>
  </si>
  <si>
    <t>F.Y. 2078/79</t>
  </si>
  <si>
    <t>Major Trading Partners of Nepal</t>
  </si>
  <si>
    <t>Exports</t>
  </si>
  <si>
    <t>Countries/Region</t>
  </si>
  <si>
    <t>India</t>
  </si>
  <si>
    <t>Germany</t>
  </si>
  <si>
    <t>United Kingdom</t>
  </si>
  <si>
    <t>France</t>
  </si>
  <si>
    <t>Australia</t>
  </si>
  <si>
    <t>Turkey</t>
  </si>
  <si>
    <t>Japan</t>
  </si>
  <si>
    <t>Canada</t>
  </si>
  <si>
    <t>Italy</t>
  </si>
  <si>
    <t>China</t>
  </si>
  <si>
    <t>Bangladesh</t>
  </si>
  <si>
    <t>Netherlands</t>
  </si>
  <si>
    <t>Grand Total</t>
  </si>
  <si>
    <t>Imports</t>
  </si>
  <si>
    <t>Argentina</t>
  </si>
  <si>
    <t>Indonesia</t>
  </si>
  <si>
    <t>United Arab Emirates</t>
  </si>
  <si>
    <t>Malaysia</t>
  </si>
  <si>
    <t>(2021/22)</t>
  </si>
  <si>
    <t>Brazil</t>
  </si>
  <si>
    <t>Denmark</t>
  </si>
  <si>
    <t>United States</t>
  </si>
  <si>
    <t>Switzerland</t>
  </si>
  <si>
    <t>Woolen Felt Products</t>
  </si>
  <si>
    <t>Ukraine</t>
  </si>
  <si>
    <t>Percentage Change in first four Month of F.Y. 2077/78 compared to same period of the previous year</t>
  </si>
  <si>
    <t>Percentage Change in First four Month of F.Y. 2078/79 compared to same period of the previous year</t>
  </si>
  <si>
    <t>DURING THE FIRST  FOUR MONTH OF THE F.Y. 2077/78 AND 2078/79</t>
  </si>
  <si>
    <t>IN THE FIRST  FOUR MONTH OF THE F.Y. 2077/78 AND 2078/79</t>
  </si>
  <si>
    <t xml:space="preserve"> Shrawan - Kartik</t>
  </si>
  <si>
    <t>(First Four Month Provisional)</t>
  </si>
  <si>
    <t xml:space="preserve">    F.Y. 2077/78        (Shrawan - Kartik)</t>
  </si>
  <si>
    <t xml:space="preserve">    F.Y. 2078/79        (Shrawan- Kartik)</t>
  </si>
  <si>
    <t xml:space="preserve"> Shrawan -Kartik</t>
  </si>
  <si>
    <t xml:space="preserve"> Shrawan- Kartik</t>
  </si>
  <si>
    <t>F.Y. 2076/77 (2019/20)  Shrawan- Kartik</t>
  </si>
  <si>
    <t>F.Y. 2077/78 (2020/21)  Shrawan- Kartik</t>
  </si>
  <si>
    <t>F.Y. 2078/79 (2020/21)  Shrawan- Kartik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</si>
</sst>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0.0"/>
    <numFmt numFmtId="175" formatCode="_(* #,##0.0_);_(* \(#,##0.0\);_(* &quot;-&quot;??_);_(@_)"/>
    <numFmt numFmtId="176" formatCode="0.0000"/>
    <numFmt numFmtId="177" formatCode="0.000"/>
    <numFmt numFmtId="178" formatCode="#,##0.000"/>
    <numFmt numFmtId="179" formatCode="_(* #,##0.000_);_(* \(#,##0.000\);_(* &quot;-&quot;??_);_(@_)"/>
    <numFmt numFmtId="180" formatCode="[$-409]dddd\,\ mmmm\ dd\,\ yyyy"/>
    <numFmt numFmtId="181" formatCode="[$-409]h:mm:ss\ AM/PM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0.000000"/>
    <numFmt numFmtId="191" formatCode="0.00000"/>
    <numFmt numFmtId="192" formatCode="0.0000000"/>
    <numFmt numFmtId="193" formatCode="_(* #,##0.0_);_(* \(#,##0.0\);_(* &quot;-&quot;?_);_(@_)"/>
    <numFmt numFmtId="194" formatCode="_-* #,##0.0_-;\-* #,##0.0_-;_-* &quot;-&quot;??_-;_-@_-"/>
    <numFmt numFmtId="195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72" fontId="19" fillId="0" borderId="0" xfId="42" applyNumberFormat="1" applyFont="1" applyAlignment="1">
      <alignment/>
    </xf>
    <xf numFmtId="0" fontId="21" fillId="0" borderId="0" xfId="0" applyFont="1" applyBorder="1" applyAlignment="1">
      <alignment horizontal="right"/>
    </xf>
    <xf numFmtId="0" fontId="19" fillId="0" borderId="13" xfId="0" applyFont="1" applyBorder="1" applyAlignment="1">
      <alignment/>
    </xf>
    <xf numFmtId="0" fontId="21" fillId="0" borderId="14" xfId="0" applyFont="1" applyBorder="1" applyAlignment="1">
      <alignment horizontal="right" vertical="top"/>
    </xf>
    <xf numFmtId="172" fontId="21" fillId="0" borderId="14" xfId="42" applyNumberFormat="1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19" fillId="0" borderId="15" xfId="0" applyFont="1" applyBorder="1" applyAlignment="1">
      <alignment/>
    </xf>
    <xf numFmtId="20" fontId="21" fillId="0" borderId="0" xfId="0" applyNumberFormat="1" applyFont="1" applyBorder="1" applyAlignment="1" quotePrefix="1">
      <alignment horizontal="right"/>
    </xf>
    <xf numFmtId="174" fontId="21" fillId="0" borderId="16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20" fontId="21" fillId="0" borderId="17" xfId="0" applyNumberFormat="1" applyFont="1" applyBorder="1" applyAlignment="1" quotePrefix="1">
      <alignment horizontal="right"/>
    </xf>
    <xf numFmtId="174" fontId="21" fillId="0" borderId="14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3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43" fontId="19" fillId="0" borderId="11" xfId="42" applyFont="1" applyBorder="1" applyAlignment="1">
      <alignment/>
    </xf>
    <xf numFmtId="174" fontId="21" fillId="0" borderId="15" xfId="0" applyNumberFormat="1" applyFont="1" applyBorder="1" applyAlignment="1">
      <alignment horizontal="left"/>
    </xf>
    <xf numFmtId="175" fontId="22" fillId="0" borderId="10" xfId="42" applyNumberFormat="1" applyFont="1" applyBorder="1" applyAlignment="1">
      <alignment vertical="top"/>
    </xf>
    <xf numFmtId="0" fontId="21" fillId="0" borderId="11" xfId="0" applyFont="1" applyBorder="1" applyAlignment="1">
      <alignment vertical="top"/>
    </xf>
    <xf numFmtId="174" fontId="21" fillId="0" borderId="10" xfId="0" applyNumberFormat="1" applyFont="1" applyBorder="1" applyAlignment="1">
      <alignment vertical="top"/>
    </xf>
    <xf numFmtId="174" fontId="21" fillId="0" borderId="16" xfId="0" applyNumberFormat="1" applyFont="1" applyBorder="1" applyAlignment="1">
      <alignment vertical="top"/>
    </xf>
    <xf numFmtId="0" fontId="21" fillId="0" borderId="15" xfId="0" applyFont="1" applyBorder="1" applyAlignment="1">
      <alignment vertical="top"/>
    </xf>
    <xf numFmtId="0" fontId="21" fillId="0" borderId="18" xfId="0" applyFont="1" applyBorder="1" applyAlignment="1">
      <alignment horizontal="left"/>
    </xf>
    <xf numFmtId="0" fontId="22" fillId="0" borderId="19" xfId="0" applyFont="1" applyBorder="1" applyAlignment="1">
      <alignment/>
    </xf>
    <xf numFmtId="0" fontId="19" fillId="0" borderId="20" xfId="0" applyFont="1" applyBorder="1" applyAlignment="1">
      <alignment/>
    </xf>
    <xf numFmtId="43" fontId="23" fillId="0" borderId="11" xfId="42" applyFont="1" applyBorder="1" applyAlignment="1">
      <alignment vertical="top"/>
    </xf>
    <xf numFmtId="43" fontId="24" fillId="0" borderId="17" xfId="0" applyNumberFormat="1" applyFont="1" applyBorder="1" applyAlignment="1">
      <alignment vertical="top"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43" fontId="24" fillId="0" borderId="13" xfId="0" applyNumberFormat="1" applyFont="1" applyBorder="1" applyAlignment="1">
      <alignment vertical="top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2" fontId="20" fillId="0" borderId="0" xfId="0" applyNumberFormat="1" applyFont="1" applyAlignment="1">
      <alignment/>
    </xf>
    <xf numFmtId="172" fontId="2" fillId="0" borderId="0" xfId="42" applyNumberFormat="1" applyFont="1" applyBorder="1" applyAlignment="1">
      <alignment horizontal="left"/>
    </xf>
    <xf numFmtId="172" fontId="2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0" fontId="47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>
      <alignment horizontal="right"/>
    </xf>
    <xf numFmtId="0" fontId="27" fillId="0" borderId="21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172" fontId="49" fillId="0" borderId="16" xfId="42" applyNumberFormat="1" applyFont="1" applyBorder="1" applyAlignment="1">
      <alignment vertical="top"/>
    </xf>
    <xf numFmtId="172" fontId="49" fillId="0" borderId="16" xfId="42" applyNumberFormat="1" applyFont="1" applyBorder="1" applyAlignment="1">
      <alignment/>
    </xf>
    <xf numFmtId="172" fontId="49" fillId="0" borderId="0" xfId="42" applyNumberFormat="1" applyFont="1" applyBorder="1" applyAlignment="1">
      <alignment vertical="top"/>
    </xf>
    <xf numFmtId="172" fontId="20" fillId="0" borderId="0" xfId="42" applyNumberFormat="1" applyFont="1" applyBorder="1" applyAlignment="1">
      <alignment vertical="top"/>
    </xf>
    <xf numFmtId="174" fontId="20" fillId="0" borderId="0" xfId="42" applyNumberFormat="1" applyFont="1" applyBorder="1" applyAlignment="1">
      <alignment horizontal="center" vertical="top"/>
    </xf>
    <xf numFmtId="175" fontId="49" fillId="0" borderId="0" xfId="42" applyNumberFormat="1" applyFont="1" applyBorder="1" applyAlignment="1">
      <alignment vertical="top"/>
    </xf>
    <xf numFmtId="172" fontId="21" fillId="0" borderId="13" xfId="42" applyNumberFormat="1" applyFont="1" applyBorder="1" applyAlignment="1">
      <alignment vertical="top"/>
    </xf>
    <xf numFmtId="172" fontId="21" fillId="0" borderId="14" xfId="42" applyNumberFormat="1" applyFont="1" applyBorder="1" applyAlignment="1">
      <alignment vertical="top" wrapText="1"/>
    </xf>
    <xf numFmtId="172" fontId="21" fillId="0" borderId="14" xfId="42" applyNumberFormat="1" applyFont="1" applyBorder="1" applyAlignment="1">
      <alignment vertical="top"/>
    </xf>
    <xf numFmtId="174" fontId="23" fillId="0" borderId="14" xfId="42" applyNumberFormat="1" applyFont="1" applyBorder="1" applyAlignment="1">
      <alignment horizontal="center" vertical="top"/>
    </xf>
    <xf numFmtId="175" fontId="50" fillId="0" borderId="13" xfId="42" applyNumberFormat="1" applyFont="1" applyBorder="1" applyAlignment="1">
      <alignment vertical="top"/>
    </xf>
    <xf numFmtId="172" fontId="49" fillId="0" borderId="0" xfId="42" applyNumberFormat="1" applyFont="1" applyBorder="1" applyAlignment="1">
      <alignment/>
    </xf>
    <xf numFmtId="172" fontId="50" fillId="0" borderId="10" xfId="42" applyNumberFormat="1" applyFont="1" applyBorder="1" applyAlignment="1">
      <alignment vertical="top"/>
    </xf>
    <xf numFmtId="172" fontId="50" fillId="0" borderId="16" xfId="42" applyNumberFormat="1" applyFont="1" applyBorder="1" applyAlignment="1">
      <alignment vertical="top"/>
    </xf>
    <xf numFmtId="172" fontId="21" fillId="0" borderId="16" xfId="42" applyNumberFormat="1" applyFont="1" applyBorder="1" applyAlignment="1">
      <alignment vertical="top"/>
    </xf>
    <xf numFmtId="174" fontId="23" fillId="0" borderId="16" xfId="42" applyNumberFormat="1" applyFont="1" applyBorder="1" applyAlignment="1">
      <alignment horizontal="center" vertical="top"/>
    </xf>
    <xf numFmtId="172" fontId="23" fillId="0" borderId="10" xfId="42" applyNumberFormat="1" applyFont="1" applyBorder="1" applyAlignment="1">
      <alignment vertical="top"/>
    </xf>
    <xf numFmtId="172" fontId="21" fillId="0" borderId="11" xfId="42" applyNumberFormat="1" applyFont="1" applyBorder="1" applyAlignment="1">
      <alignment vertical="top"/>
    </xf>
    <xf numFmtId="172" fontId="21" fillId="0" borderId="15" xfId="42" applyNumberFormat="1" applyFont="1" applyBorder="1" applyAlignment="1">
      <alignment vertical="top" wrapText="1"/>
    </xf>
    <xf numFmtId="172" fontId="21" fillId="0" borderId="15" xfId="42" applyNumberFormat="1" applyFont="1" applyBorder="1" applyAlignment="1">
      <alignment vertical="top"/>
    </xf>
    <xf numFmtId="172" fontId="21" fillId="0" borderId="20" xfId="42" applyNumberFormat="1" applyFont="1" applyBorder="1" applyAlignment="1">
      <alignment horizontal="right" vertical="top"/>
    </xf>
    <xf numFmtId="172" fontId="21" fillId="0" borderId="15" xfId="42" applyNumberFormat="1" applyFont="1" applyBorder="1" applyAlignment="1">
      <alignment horizontal="right" vertical="top"/>
    </xf>
    <xf numFmtId="175" fontId="21" fillId="0" borderId="11" xfId="42" applyNumberFormat="1" applyFont="1" applyBorder="1" applyAlignment="1">
      <alignment horizontal="right" vertical="top"/>
    </xf>
    <xf numFmtId="0" fontId="19" fillId="0" borderId="13" xfId="0" applyFont="1" applyBorder="1" applyAlignment="1">
      <alignment vertical="top"/>
    </xf>
    <xf numFmtId="0" fontId="19" fillId="0" borderId="14" xfId="0" applyNumberFormat="1" applyFont="1" applyBorder="1" applyAlignment="1">
      <alignment vertical="top"/>
    </xf>
    <xf numFmtId="172" fontId="49" fillId="0" borderId="17" xfId="42" applyNumberFormat="1" applyFont="1" applyBorder="1" applyAlignment="1">
      <alignment/>
    </xf>
    <xf numFmtId="172" fontId="49" fillId="0" borderId="14" xfId="42" applyNumberFormat="1" applyFont="1" applyBorder="1" applyAlignment="1">
      <alignment/>
    </xf>
    <xf numFmtId="172" fontId="49" fillId="0" borderId="17" xfId="42" applyNumberFormat="1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172" fontId="49" fillId="0" borderId="0" xfId="42" applyNumberFormat="1" applyFont="1" applyBorder="1" applyAlignment="1">
      <alignment/>
    </xf>
    <xf numFmtId="172" fontId="20" fillId="0" borderId="0" xfId="42" applyNumberFormat="1" applyFont="1" applyBorder="1" applyAlignment="1">
      <alignment horizontal="right" vertical="center"/>
    </xf>
    <xf numFmtId="0" fontId="19" fillId="0" borderId="16" xfId="0" applyNumberFormat="1" applyFont="1" applyBorder="1" applyAlignment="1">
      <alignment vertical="top"/>
    </xf>
    <xf numFmtId="172" fontId="20" fillId="0" borderId="16" xfId="42" applyNumberFormat="1" applyFont="1" applyBorder="1" applyAlignment="1">
      <alignment horizontal="right" vertical="top"/>
    </xf>
    <xf numFmtId="172" fontId="20" fillId="0" borderId="0" xfId="42" applyNumberFormat="1" applyFont="1" applyBorder="1" applyAlignment="1">
      <alignment horizontal="right" vertical="top"/>
    </xf>
    <xf numFmtId="172" fontId="49" fillId="0" borderId="10" xfId="42" applyNumberFormat="1" applyFont="1" applyBorder="1" applyAlignment="1">
      <alignment vertical="top"/>
    </xf>
    <xf numFmtId="172" fontId="51" fillId="0" borderId="16" xfId="42" applyNumberFormat="1" applyFont="1" applyBorder="1" applyAlignment="1">
      <alignment vertical="top"/>
    </xf>
    <xf numFmtId="172" fontId="49" fillId="0" borderId="10" xfId="42" applyNumberFormat="1" applyFont="1" applyBorder="1" applyAlignment="1">
      <alignment/>
    </xf>
    <xf numFmtId="172" fontId="50" fillId="0" borderId="22" xfId="42" applyNumberFormat="1" applyFont="1" applyBorder="1" applyAlignment="1">
      <alignment vertical="top"/>
    </xf>
    <xf numFmtId="172" fontId="50" fillId="0" borderId="23" xfId="42" applyNumberFormat="1" applyFont="1" applyBorder="1" applyAlignment="1">
      <alignment vertical="top"/>
    </xf>
    <xf numFmtId="172" fontId="50" fillId="0" borderId="24" xfId="42" applyNumberFormat="1" applyFont="1" applyBorder="1" applyAlignment="1">
      <alignment/>
    </xf>
    <xf numFmtId="175" fontId="50" fillId="0" borderId="24" xfId="42" applyNumberFormat="1" applyFont="1" applyBorder="1" applyAlignment="1">
      <alignment vertical="top"/>
    </xf>
    <xf numFmtId="172" fontId="50" fillId="0" borderId="0" xfId="42" applyNumberFormat="1" applyFont="1" applyBorder="1" applyAlignment="1">
      <alignment vertical="top"/>
    </xf>
    <xf numFmtId="0" fontId="19" fillId="0" borderId="0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vertical="top"/>
    </xf>
    <xf numFmtId="174" fontId="49" fillId="0" borderId="0" xfId="42" applyNumberFormat="1" applyFont="1" applyBorder="1" applyAlignment="1">
      <alignment horizontal="center" vertical="top"/>
    </xf>
    <xf numFmtId="43" fontId="49" fillId="0" borderId="0" xfId="42" applyFont="1" applyBorder="1" applyAlignment="1">
      <alignment vertical="top"/>
    </xf>
    <xf numFmtId="172" fontId="23" fillId="0" borderId="19" xfId="42" applyNumberFormat="1" applyFont="1" applyBorder="1" applyAlignment="1">
      <alignment horizontal="right" vertical="top"/>
    </xf>
    <xf numFmtId="172" fontId="23" fillId="0" borderId="16" xfId="42" applyNumberFormat="1" applyFont="1" applyBorder="1" applyAlignment="1">
      <alignment horizontal="right" vertical="top"/>
    </xf>
    <xf numFmtId="172" fontId="20" fillId="0" borderId="19" xfId="42" applyNumberFormat="1" applyFont="1" applyBorder="1" applyAlignment="1">
      <alignment horizontal="right" vertical="top"/>
    </xf>
    <xf numFmtId="172" fontId="49" fillId="0" borderId="19" xfId="42" applyNumberFormat="1" applyFont="1" applyBorder="1" applyAlignment="1">
      <alignment/>
    </xf>
    <xf numFmtId="172" fontId="49" fillId="0" borderId="19" xfId="42" applyNumberFormat="1" applyFont="1" applyBorder="1" applyAlignment="1">
      <alignment vertical="top"/>
    </xf>
    <xf numFmtId="172" fontId="23" fillId="0" borderId="20" xfId="42" applyNumberFormat="1" applyFont="1" applyBorder="1" applyAlignment="1">
      <alignment horizontal="right" vertical="center"/>
    </xf>
    <xf numFmtId="172" fontId="19" fillId="0" borderId="15" xfId="42" applyNumberFormat="1" applyFont="1" applyFill="1" applyBorder="1" applyAlignment="1">
      <alignment/>
    </xf>
    <xf numFmtId="0" fontId="4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Continuous" vertical="top"/>
    </xf>
    <xf numFmtId="172" fontId="21" fillId="0" borderId="14" xfId="42" applyNumberFormat="1" applyFont="1" applyBorder="1" applyAlignment="1">
      <alignment horizontal="center" vertical="top"/>
    </xf>
    <xf numFmtId="0" fontId="50" fillId="0" borderId="14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6" xfId="0" applyFont="1" applyBorder="1" applyAlignment="1">
      <alignment vertical="top"/>
    </xf>
    <xf numFmtId="172" fontId="21" fillId="0" borderId="16" xfId="42" applyNumberFormat="1" applyFont="1" applyBorder="1" applyAlignment="1">
      <alignment horizontal="center" vertical="top"/>
    </xf>
    <xf numFmtId="172" fontId="21" fillId="0" borderId="16" xfId="42" applyNumberFormat="1" applyFont="1" applyBorder="1" applyAlignment="1" quotePrefix="1">
      <alignment horizontal="center" vertical="top"/>
    </xf>
    <xf numFmtId="0" fontId="21" fillId="0" borderId="11" xfId="0" applyFont="1" applyBorder="1" applyAlignment="1">
      <alignment horizontal="center" vertical="top"/>
    </xf>
    <xf numFmtId="172" fontId="21" fillId="0" borderId="15" xfId="42" applyNumberFormat="1" applyFont="1" applyBorder="1" applyAlignment="1">
      <alignment horizontal="center" vertical="top"/>
    </xf>
    <xf numFmtId="0" fontId="21" fillId="0" borderId="16" xfId="0" applyFont="1" applyBorder="1" applyAlignment="1">
      <alignment horizontal="right" vertical="top"/>
    </xf>
    <xf numFmtId="0" fontId="19" fillId="0" borderId="13" xfId="0" applyFont="1" applyBorder="1" applyAlignment="1">
      <alignment horizontal="center" vertical="top"/>
    </xf>
    <xf numFmtId="173" fontId="20" fillId="0" borderId="17" xfId="42" applyNumberFormat="1" applyFont="1" applyBorder="1" applyAlignment="1">
      <alignment vertical="top"/>
    </xf>
    <xf numFmtId="175" fontId="20" fillId="0" borderId="13" xfId="42" applyNumberFormat="1" applyFont="1" applyBorder="1" applyAlignment="1">
      <alignment vertical="top"/>
    </xf>
    <xf numFmtId="0" fontId="19" fillId="0" borderId="10" xfId="0" applyFont="1" applyBorder="1" applyAlignment="1">
      <alignment horizontal="center" vertical="top"/>
    </xf>
    <xf numFmtId="173" fontId="20" fillId="0" borderId="0" xfId="42" applyNumberFormat="1" applyFont="1" applyBorder="1" applyAlignment="1">
      <alignment vertical="top"/>
    </xf>
    <xf numFmtId="175" fontId="20" fillId="0" borderId="10" xfId="42" applyNumberFormat="1" applyFont="1" applyBorder="1" applyAlignment="1">
      <alignment vertical="top"/>
    </xf>
    <xf numFmtId="172" fontId="20" fillId="0" borderId="10" xfId="42" applyNumberFormat="1" applyFont="1" applyBorder="1" applyAlignment="1">
      <alignment vertical="top"/>
    </xf>
    <xf numFmtId="0" fontId="20" fillId="0" borderId="16" xfId="0" applyFont="1" applyBorder="1" applyAlignment="1">
      <alignment vertical="top"/>
    </xf>
    <xf numFmtId="0" fontId="49" fillId="0" borderId="16" xfId="0" applyFont="1" applyBorder="1" applyAlignment="1">
      <alignment vertical="top"/>
    </xf>
    <xf numFmtId="0" fontId="50" fillId="0" borderId="21" xfId="0" applyFont="1" applyBorder="1" applyAlignment="1">
      <alignment horizontal="left" vertical="top"/>
    </xf>
    <xf numFmtId="0" fontId="50" fillId="0" borderId="21" xfId="0" applyFont="1" applyBorder="1" applyAlignment="1">
      <alignment vertical="top"/>
    </xf>
    <xf numFmtId="172" fontId="50" fillId="0" borderId="24" xfId="42" applyNumberFormat="1" applyFont="1" applyBorder="1" applyAlignment="1">
      <alignment vertical="top"/>
    </xf>
    <xf numFmtId="0" fontId="49" fillId="0" borderId="0" xfId="0" applyFont="1" applyBorder="1" applyAlignment="1">
      <alignment horizontal="left" vertical="top"/>
    </xf>
    <xf numFmtId="43" fontId="49" fillId="0" borderId="0" xfId="42" applyNumberFormat="1" applyFont="1" applyBorder="1" applyAlignment="1">
      <alignment vertical="top"/>
    </xf>
    <xf numFmtId="172" fontId="21" fillId="0" borderId="13" xfId="42" applyNumberFormat="1" applyFont="1" applyBorder="1" applyAlignment="1">
      <alignment horizontal="center" vertical="top"/>
    </xf>
    <xf numFmtId="172" fontId="21" fillId="0" borderId="10" xfId="42" applyNumberFormat="1" applyFont="1" applyBorder="1" applyAlignment="1" quotePrefix="1">
      <alignment horizontal="center" vertical="top"/>
    </xf>
    <xf numFmtId="172" fontId="23" fillId="0" borderId="10" xfId="42" applyNumberFormat="1" applyFont="1" applyBorder="1" applyAlignment="1">
      <alignment horizontal="center" vertical="top"/>
    </xf>
    <xf numFmtId="172" fontId="19" fillId="0" borderId="0" xfId="42" applyNumberFormat="1" applyFont="1" applyFill="1" applyBorder="1" applyAlignment="1">
      <alignment/>
    </xf>
    <xf numFmtId="172" fontId="49" fillId="0" borderId="18" xfId="42" applyNumberFormat="1" applyFont="1" applyBorder="1" applyAlignment="1">
      <alignment/>
    </xf>
    <xf numFmtId="172" fontId="51" fillId="0" borderId="19" xfId="42" applyNumberFormat="1" applyFont="1" applyBorder="1" applyAlignment="1">
      <alignment/>
    </xf>
    <xf numFmtId="172" fontId="20" fillId="0" borderId="20" xfId="42" applyNumberFormat="1" applyFont="1" applyBorder="1" applyAlignment="1">
      <alignment horizontal="right" vertical="center"/>
    </xf>
    <xf numFmtId="43" fontId="45" fillId="0" borderId="13" xfId="42" applyFont="1" applyBorder="1" applyAlignment="1">
      <alignment/>
    </xf>
    <xf numFmtId="172" fontId="50" fillId="0" borderId="15" xfId="42" applyNumberFormat="1" applyFont="1" applyBorder="1" applyAlignment="1">
      <alignment/>
    </xf>
    <xf numFmtId="175" fontId="22" fillId="0" borderId="0" xfId="42" applyNumberFormat="1" applyFont="1" applyBorder="1" applyAlignment="1">
      <alignment vertical="top"/>
    </xf>
    <xf numFmtId="172" fontId="51" fillId="0" borderId="0" xfId="42" applyNumberFormat="1" applyFont="1" applyBorder="1" applyAlignment="1">
      <alignment vertical="top"/>
    </xf>
    <xf numFmtId="172" fontId="51" fillId="0" borderId="0" xfId="42" applyNumberFormat="1" applyFont="1" applyBorder="1" applyAlignment="1">
      <alignment/>
    </xf>
    <xf numFmtId="172" fontId="19" fillId="0" borderId="12" xfId="42" applyNumberFormat="1" applyFont="1" applyBorder="1" applyAlignment="1">
      <alignment vertical="top"/>
    </xf>
    <xf numFmtId="172" fontId="49" fillId="0" borderId="18" xfId="42" applyNumberFormat="1" applyFont="1" applyBorder="1" applyAlignment="1">
      <alignment vertical="top"/>
    </xf>
    <xf numFmtId="172" fontId="20" fillId="0" borderId="19" xfId="42" applyNumberFormat="1" applyFont="1" applyBorder="1" applyAlignment="1">
      <alignment horizontal="right" vertical="center"/>
    </xf>
    <xf numFmtId="172" fontId="51" fillId="0" borderId="18" xfId="42" applyNumberFormat="1" applyFont="1" applyBorder="1" applyAlignment="1">
      <alignment/>
    </xf>
    <xf numFmtId="172" fontId="20" fillId="0" borderId="19" xfId="42" applyNumberFormat="1" applyFont="1" applyBorder="1" applyAlignment="1">
      <alignment vertical="top"/>
    </xf>
    <xf numFmtId="172" fontId="20" fillId="0" borderId="20" xfId="42" applyNumberFormat="1" applyFont="1" applyBorder="1" applyAlignment="1">
      <alignment vertical="top"/>
    </xf>
    <xf numFmtId="172" fontId="20" fillId="0" borderId="13" xfId="42" applyNumberFormat="1" applyFont="1" applyBorder="1" applyAlignment="1">
      <alignment vertical="top"/>
    </xf>
    <xf numFmtId="172" fontId="51" fillId="0" borderId="10" xfId="42" applyNumberFormat="1" applyFont="1" applyBorder="1" applyAlignment="1">
      <alignment vertical="top"/>
    </xf>
    <xf numFmtId="172" fontId="49" fillId="0" borderId="11" xfId="42" applyNumberFormat="1" applyFont="1" applyBorder="1" applyAlignment="1">
      <alignment vertical="top"/>
    </xf>
    <xf numFmtId="175" fontId="20" fillId="0" borderId="20" xfId="42" applyNumberFormat="1" applyFont="1" applyBorder="1" applyAlignment="1">
      <alignment vertical="top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 horizontal="right"/>
    </xf>
    <xf numFmtId="0" fontId="49" fillId="0" borderId="13" xfId="0" applyFont="1" applyBorder="1" applyAlignment="1">
      <alignment/>
    </xf>
    <xf numFmtId="43" fontId="49" fillId="0" borderId="14" xfId="42" applyNumberFormat="1" applyFont="1" applyBorder="1" applyAlignment="1">
      <alignment/>
    </xf>
    <xf numFmtId="173" fontId="49" fillId="0" borderId="14" xfId="0" applyNumberFormat="1" applyFont="1" applyBorder="1" applyAlignment="1">
      <alignment/>
    </xf>
    <xf numFmtId="0" fontId="49" fillId="0" borderId="10" xfId="0" applyFont="1" applyBorder="1" applyAlignment="1">
      <alignment/>
    </xf>
    <xf numFmtId="43" fontId="49" fillId="0" borderId="16" xfId="42" applyNumberFormat="1" applyFont="1" applyBorder="1" applyAlignment="1">
      <alignment/>
    </xf>
    <xf numFmtId="173" fontId="49" fillId="0" borderId="16" xfId="0" applyNumberFormat="1" applyFont="1" applyBorder="1" applyAlignment="1">
      <alignment/>
    </xf>
    <xf numFmtId="0" fontId="49" fillId="0" borderId="11" xfId="0" applyFont="1" applyBorder="1" applyAlignment="1">
      <alignment/>
    </xf>
    <xf numFmtId="43" fontId="49" fillId="0" borderId="15" xfId="42" applyFont="1" applyBorder="1" applyAlignment="1">
      <alignment/>
    </xf>
    <xf numFmtId="0" fontId="21" fillId="0" borderId="11" xfId="0" applyFont="1" applyBorder="1" applyAlignment="1">
      <alignment horizontal="left" vertical="top"/>
    </xf>
    <xf numFmtId="43" fontId="50" fillId="0" borderId="21" xfId="42" applyNumberFormat="1" applyFont="1" applyBorder="1" applyAlignment="1">
      <alignment/>
    </xf>
    <xf numFmtId="43" fontId="50" fillId="0" borderId="15" xfId="42" applyFont="1" applyBorder="1" applyAlignment="1">
      <alignment horizontal="right"/>
    </xf>
    <xf numFmtId="173" fontId="50" fillId="0" borderId="21" xfId="0" applyNumberFormat="1" applyFont="1" applyBorder="1" applyAlignment="1">
      <alignment/>
    </xf>
    <xf numFmtId="0" fontId="19" fillId="0" borderId="18" xfId="0" applyFont="1" applyBorder="1" applyAlignment="1">
      <alignment horizontal="center" vertical="top"/>
    </xf>
    <xf numFmtId="173" fontId="49" fillId="0" borderId="14" xfId="42" applyNumberFormat="1" applyFont="1" applyBorder="1" applyAlignment="1">
      <alignment/>
    </xf>
    <xf numFmtId="0" fontId="19" fillId="0" borderId="19" xfId="0" applyFont="1" applyBorder="1" applyAlignment="1">
      <alignment horizontal="center" vertical="top"/>
    </xf>
    <xf numFmtId="173" fontId="49" fillId="0" borderId="16" xfId="42" applyNumberFormat="1" applyFont="1" applyBorder="1" applyAlignment="1">
      <alignment/>
    </xf>
    <xf numFmtId="0" fontId="49" fillId="0" borderId="11" xfId="0" applyFont="1" applyBorder="1" applyAlignment="1">
      <alignment horizontal="left"/>
    </xf>
    <xf numFmtId="0" fontId="21" fillId="0" borderId="21" xfId="0" applyFont="1" applyBorder="1" applyAlignment="1">
      <alignment horizontal="center" vertical="top"/>
    </xf>
    <xf numFmtId="0" fontId="21" fillId="0" borderId="20" xfId="0" applyFont="1" applyBorder="1" applyAlignment="1">
      <alignment horizontal="left" vertical="top"/>
    </xf>
    <xf numFmtId="43" fontId="50" fillId="0" borderId="11" xfId="42" applyFont="1" applyBorder="1" applyAlignment="1">
      <alignment/>
    </xf>
    <xf numFmtId="43" fontId="50" fillId="0" borderId="11" xfId="42" applyNumberFormat="1" applyFont="1" applyBorder="1" applyAlignment="1">
      <alignment/>
    </xf>
    <xf numFmtId="173" fontId="50" fillId="0" borderId="24" xfId="42" applyNumberFormat="1" applyFont="1" applyBorder="1" applyAlignment="1">
      <alignment/>
    </xf>
    <xf numFmtId="0" fontId="24" fillId="0" borderId="18" xfId="0" applyFont="1" applyBorder="1" applyAlignment="1">
      <alignment horizontal="center" vertical="top"/>
    </xf>
    <xf numFmtId="0" fontId="24" fillId="0" borderId="13" xfId="0" applyFont="1" applyBorder="1" applyAlignment="1">
      <alignment horizontal="left" vertical="top"/>
    </xf>
    <xf numFmtId="0" fontId="24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24" fillId="0" borderId="19" xfId="0" applyFont="1" applyBorder="1" applyAlignment="1">
      <alignment horizontal="center" vertical="top"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right"/>
    </xf>
    <xf numFmtId="172" fontId="20" fillId="0" borderId="14" xfId="42" applyNumberFormat="1" applyFont="1" applyBorder="1" applyAlignment="1">
      <alignment vertical="center"/>
    </xf>
    <xf numFmtId="172" fontId="19" fillId="0" borderId="14" xfId="42" applyNumberFormat="1" applyFont="1" applyBorder="1" applyAlignment="1">
      <alignment vertical="top"/>
    </xf>
    <xf numFmtId="172" fontId="20" fillId="0" borderId="16" xfId="42" applyNumberFormat="1" applyFont="1" applyBorder="1" applyAlignment="1">
      <alignment vertical="center"/>
    </xf>
    <xf numFmtId="172" fontId="19" fillId="0" borderId="16" xfId="42" applyNumberFormat="1" applyFont="1" applyBorder="1" applyAlignment="1">
      <alignment vertical="top"/>
    </xf>
    <xf numFmtId="172" fontId="19" fillId="0" borderId="16" xfId="42" applyNumberFormat="1" applyFont="1" applyFill="1" applyBorder="1" applyAlignment="1">
      <alignment vertical="top"/>
    </xf>
    <xf numFmtId="172" fontId="21" fillId="0" borderId="24" xfId="42" applyNumberFormat="1" applyFont="1" applyBorder="1" applyAlignment="1">
      <alignment vertical="top"/>
    </xf>
    <xf numFmtId="172" fontId="50" fillId="0" borderId="11" xfId="42" applyNumberFormat="1" applyFont="1" applyBorder="1" applyAlignment="1">
      <alignment/>
    </xf>
    <xf numFmtId="172" fontId="50" fillId="0" borderId="21" xfId="42" applyNumberFormat="1" applyFont="1" applyBorder="1" applyAlignment="1">
      <alignment/>
    </xf>
    <xf numFmtId="0" fontId="21" fillId="0" borderId="14" xfId="0" applyFont="1" applyBorder="1" applyAlignment="1">
      <alignment horizontal="center" vertical="top"/>
    </xf>
    <xf numFmtId="0" fontId="21" fillId="0" borderId="16" xfId="0" applyFont="1" applyFill="1" applyBorder="1" applyAlignment="1">
      <alignment horizontal="center" vertical="top"/>
    </xf>
    <xf numFmtId="43" fontId="49" fillId="0" borderId="14" xfId="42" applyFont="1" applyBorder="1" applyAlignment="1">
      <alignment vertical="top"/>
    </xf>
    <xf numFmtId="43" fontId="49" fillId="0" borderId="16" xfId="42" applyFont="1" applyBorder="1" applyAlignment="1">
      <alignment vertical="top"/>
    </xf>
    <xf numFmtId="43" fontId="50" fillId="0" borderId="24" xfId="42" applyFont="1" applyBorder="1" applyAlignment="1">
      <alignment vertical="top"/>
    </xf>
    <xf numFmtId="4" fontId="49" fillId="0" borderId="14" xfId="42" applyNumberFormat="1" applyFont="1" applyBorder="1" applyAlignment="1">
      <alignment horizontal="center" vertical="top"/>
    </xf>
    <xf numFmtId="4" fontId="49" fillId="0" borderId="16" xfId="42" applyNumberFormat="1" applyFont="1" applyBorder="1" applyAlignment="1">
      <alignment horizontal="center" vertical="top"/>
    </xf>
    <xf numFmtId="4" fontId="50" fillId="0" borderId="21" xfId="42" applyNumberFormat="1" applyFont="1" applyBorder="1" applyAlignment="1">
      <alignment horizontal="center" vertical="top"/>
    </xf>
    <xf numFmtId="0" fontId="29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72" fontId="23" fillId="0" borderId="0" xfId="42" applyNumberFormat="1" applyFont="1" applyBorder="1" applyAlignment="1">
      <alignment horizontal="center" vertical="top"/>
    </xf>
    <xf numFmtId="172" fontId="23" fillId="0" borderId="19" xfId="42" applyNumberFormat="1" applyFont="1" applyBorder="1" applyAlignment="1">
      <alignment horizontal="center" vertical="top"/>
    </xf>
    <xf numFmtId="172" fontId="23" fillId="0" borderId="16" xfId="42" applyNumberFormat="1" applyFont="1" applyBorder="1" applyAlignment="1">
      <alignment horizontal="center" vertical="top"/>
    </xf>
    <xf numFmtId="172" fontId="23" fillId="0" borderId="18" xfId="42" applyNumberFormat="1" applyFont="1" applyBorder="1" applyAlignment="1">
      <alignment horizontal="center" vertical="top"/>
    </xf>
    <xf numFmtId="172" fontId="23" fillId="0" borderId="14" xfId="42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0" xfId="0" applyNumberFormat="1" applyFont="1" applyFill="1" applyBorder="1" applyAlignment="1" applyProtection="1">
      <alignment horizontal="center"/>
      <protection/>
    </xf>
    <xf numFmtId="172" fontId="21" fillId="0" borderId="0" xfId="42" applyNumberFormat="1" applyFont="1" applyBorder="1" applyAlignment="1">
      <alignment horizontal="center"/>
    </xf>
    <xf numFmtId="172" fontId="50" fillId="0" borderId="21" xfId="42" applyNumberFormat="1" applyFont="1" applyBorder="1" applyAlignment="1">
      <alignment vertical="top"/>
    </xf>
    <xf numFmtId="43" fontId="45" fillId="0" borderId="0" xfId="42" applyFont="1" applyAlignment="1">
      <alignment/>
    </xf>
    <xf numFmtId="0" fontId="3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40.00390625" style="4" customWidth="1"/>
    <col min="2" max="2" width="14.28125" style="4" bestFit="1" customWidth="1"/>
    <col min="3" max="3" width="16.140625" style="4" customWidth="1"/>
    <col min="4" max="4" width="12.140625" style="4" bestFit="1" customWidth="1"/>
    <col min="5" max="5" width="14.28125" style="4" customWidth="1"/>
    <col min="6" max="6" width="11.28125" style="4" customWidth="1"/>
    <col min="7" max="7" width="11.00390625" style="4" customWidth="1"/>
    <col min="8" max="16384" width="9.140625" style="4" customWidth="1"/>
  </cols>
  <sheetData>
    <row r="1" spans="1:7" ht="18.75">
      <c r="A1" s="210" t="s">
        <v>48</v>
      </c>
      <c r="B1" s="210"/>
      <c r="C1" s="210"/>
      <c r="D1" s="210"/>
      <c r="E1" s="210"/>
      <c r="F1" s="210"/>
      <c r="G1" s="210"/>
    </row>
    <row r="2" spans="1:10" ht="15.75">
      <c r="A2" s="5"/>
      <c r="B2" s="5"/>
      <c r="C2" s="6"/>
      <c r="D2" s="5"/>
      <c r="E2" s="5"/>
      <c r="F2" s="7" t="s">
        <v>49</v>
      </c>
      <c r="G2" s="5"/>
      <c r="I2" s="45"/>
      <c r="J2" s="45"/>
    </row>
    <row r="3" spans="1:7" ht="15.75">
      <c r="A3" s="8"/>
      <c r="B3" s="9" t="s">
        <v>50</v>
      </c>
      <c r="C3" s="10" t="s">
        <v>51</v>
      </c>
      <c r="D3" s="11" t="s">
        <v>52</v>
      </c>
      <c r="E3" s="11" t="s">
        <v>53</v>
      </c>
      <c r="F3" s="211" t="s">
        <v>54</v>
      </c>
      <c r="G3" s="212"/>
    </row>
    <row r="4" spans="1:7" ht="15.75">
      <c r="A4" s="2"/>
      <c r="B4" s="12"/>
      <c r="C4" s="18"/>
      <c r="D4" s="12"/>
      <c r="E4" s="12"/>
      <c r="F4" s="3"/>
      <c r="G4" s="12"/>
    </row>
    <row r="5" spans="1:7" ht="15.75">
      <c r="A5" s="31" t="s">
        <v>127</v>
      </c>
      <c r="B5" s="145">
        <v>36.27907227403925</v>
      </c>
      <c r="C5" s="145">
        <v>450.2989024292477</v>
      </c>
      <c r="D5" s="35">
        <f>+B5+C5</f>
        <v>486.57797470328694</v>
      </c>
      <c r="E5" s="40">
        <f>+C5-B5</f>
        <v>414.0198301552084</v>
      </c>
      <c r="F5" s="16" t="s">
        <v>55</v>
      </c>
      <c r="G5" s="17">
        <f>C5/B5</f>
        <v>12.412084273485535</v>
      </c>
    </row>
    <row r="6" spans="1:7" ht="15.75">
      <c r="A6" s="32" t="s">
        <v>56</v>
      </c>
      <c r="B6" s="26">
        <f>+B5*100/D5</f>
        <v>7.455962694604511</v>
      </c>
      <c r="C6" s="26">
        <f>+C5*100/D5</f>
        <v>92.54403730539549</v>
      </c>
      <c r="D6" s="36"/>
      <c r="E6" s="41"/>
      <c r="F6" s="15"/>
      <c r="G6" s="14"/>
    </row>
    <row r="7" spans="1:7" ht="15.75">
      <c r="A7" s="33"/>
      <c r="B7" s="34"/>
      <c r="C7" s="24"/>
      <c r="D7" s="37"/>
      <c r="E7" s="42"/>
      <c r="F7" s="3"/>
      <c r="G7" s="25"/>
    </row>
    <row r="8" spans="1:7" ht="15.75">
      <c r="A8" s="20" t="s">
        <v>128</v>
      </c>
      <c r="B8" s="145">
        <v>40.200064490429995</v>
      </c>
      <c r="C8" s="145">
        <v>402.490177785291</v>
      </c>
      <c r="D8" s="35">
        <f>+B8+C8</f>
        <v>442.690242275721</v>
      </c>
      <c r="E8" s="40">
        <f>+C8-B8</f>
        <v>362.290113294861</v>
      </c>
      <c r="F8" s="16" t="s">
        <v>55</v>
      </c>
      <c r="G8" s="17">
        <f>C8/B8</f>
        <v>10.012177415315032</v>
      </c>
    </row>
    <row r="9" spans="1:7" ht="15.75">
      <c r="A9" s="21" t="s">
        <v>56</v>
      </c>
      <c r="B9" s="26">
        <f>+B8*100/D8</f>
        <v>9.080856240195185</v>
      </c>
      <c r="C9" s="26">
        <f>+C8*100/D8</f>
        <v>90.91914375980481</v>
      </c>
      <c r="D9" s="38"/>
      <c r="E9" s="43"/>
      <c r="F9" s="15"/>
      <c r="G9" s="18"/>
    </row>
    <row r="10" spans="1:7" ht="15.75">
      <c r="A10" s="2"/>
      <c r="B10" s="2"/>
      <c r="C10" s="2"/>
      <c r="D10" s="39"/>
      <c r="E10" s="44"/>
      <c r="F10" s="3"/>
      <c r="G10" s="12"/>
    </row>
    <row r="11" spans="1:7" ht="15.75">
      <c r="A11" s="20" t="s">
        <v>129</v>
      </c>
      <c r="B11" s="145">
        <v>82.12429483691999</v>
      </c>
      <c r="C11" s="222">
        <v>650.2943129865071</v>
      </c>
      <c r="D11" s="40">
        <f>+B11+C11</f>
        <v>732.418607823427</v>
      </c>
      <c r="E11" s="40">
        <f>+C11-B11</f>
        <v>568.1700181495871</v>
      </c>
      <c r="F11" s="13" t="s">
        <v>55</v>
      </c>
      <c r="G11" s="17">
        <f>C11/B11</f>
        <v>7.918415790087969</v>
      </c>
    </row>
    <row r="12" spans="1:7" ht="15.75">
      <c r="A12" s="21" t="s">
        <v>56</v>
      </c>
      <c r="B12" s="26">
        <f>+B11*100/D11</f>
        <v>11.212753739418739</v>
      </c>
      <c r="C12" s="147">
        <f>+C11*100/D11</f>
        <v>88.78724626058127</v>
      </c>
      <c r="D12" s="1"/>
      <c r="E12" s="1"/>
      <c r="F12" s="15"/>
      <c r="G12" s="18"/>
    </row>
    <row r="13" spans="1:7" ht="15.75">
      <c r="A13" s="2"/>
      <c r="B13" s="2"/>
      <c r="C13" s="3"/>
      <c r="D13" s="2"/>
      <c r="E13" s="2"/>
      <c r="F13" s="3"/>
      <c r="G13" s="12"/>
    </row>
    <row r="14" spans="1:7" ht="47.25">
      <c r="A14" s="22" t="s">
        <v>117</v>
      </c>
      <c r="B14" s="28">
        <f>+B8/B5*100-100</f>
        <v>10.807862413826228</v>
      </c>
      <c r="C14" s="28">
        <f>+C8/C5*100-100</f>
        <v>-10.617108855038467</v>
      </c>
      <c r="D14" s="29">
        <f>D8/D5*100-100</f>
        <v>-9.019670989902181</v>
      </c>
      <c r="E14" s="29">
        <f>E8/E5*100-100</f>
        <v>-12.494502217672746</v>
      </c>
      <c r="F14" s="15"/>
      <c r="G14" s="18"/>
    </row>
    <row r="15" spans="1:7" ht="15.75">
      <c r="A15" s="23"/>
      <c r="B15" s="27"/>
      <c r="C15" s="30"/>
      <c r="D15" s="30"/>
      <c r="E15" s="30"/>
      <c r="F15" s="3"/>
      <c r="G15" s="12"/>
    </row>
    <row r="16" spans="1:7" ht="47.25">
      <c r="A16" s="22" t="s">
        <v>118</v>
      </c>
      <c r="B16" s="28">
        <f>+B11/B8*100-100</f>
        <v>104.28896291067008</v>
      </c>
      <c r="C16" s="28">
        <f>+C11/C8*100-100</f>
        <v>61.56774720932631</v>
      </c>
      <c r="D16" s="29">
        <f>D11/D8*100-100</f>
        <v>65.44719939122902</v>
      </c>
      <c r="E16" s="29">
        <f>E11/E8*100-100</f>
        <v>56.827359428151</v>
      </c>
      <c r="F16" s="15"/>
      <c r="G16" s="18"/>
    </row>
    <row r="17" spans="1:7" ht="15.75">
      <c r="A17" s="2"/>
      <c r="B17" s="2"/>
      <c r="C17" s="12"/>
      <c r="D17" s="12"/>
      <c r="E17" s="12"/>
      <c r="F17" s="3"/>
      <c r="G17" s="12"/>
    </row>
    <row r="20" spans="2:7" ht="15.75">
      <c r="B20" s="47"/>
      <c r="C20" s="46"/>
      <c r="D20" s="19"/>
      <c r="E20" s="19"/>
      <c r="F20" s="19"/>
      <c r="G20" s="19"/>
    </row>
    <row r="21" spans="2:7" ht="15.75">
      <c r="B21" s="19"/>
      <c r="C21" s="19"/>
      <c r="D21" s="48"/>
      <c r="E21" s="48"/>
      <c r="F21" s="19"/>
      <c r="G21" s="19"/>
    </row>
  </sheetData>
  <sheetProtection/>
  <mergeCells count="2">
    <mergeCell ref="A1:G1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4">
      <selection activeCell="E20" sqref="E20"/>
    </sheetView>
  </sheetViews>
  <sheetFormatPr defaultColWidth="9.140625" defaultRowHeight="15"/>
  <cols>
    <col min="1" max="1" width="5.7109375" style="59" bestFit="1" customWidth="1"/>
    <col min="2" max="2" width="46.421875" style="59" bestFit="1" customWidth="1"/>
    <col min="3" max="3" width="9.00390625" style="59" bestFit="1" customWidth="1"/>
    <col min="4" max="4" width="12.7109375" style="59" bestFit="1" customWidth="1"/>
    <col min="5" max="5" width="14.140625" style="59" bestFit="1" customWidth="1"/>
    <col min="6" max="6" width="11.57421875" style="59" bestFit="1" customWidth="1"/>
    <col min="7" max="7" width="12.7109375" style="59" bestFit="1" customWidth="1"/>
    <col min="8" max="8" width="11.57421875" style="59" bestFit="1" customWidth="1"/>
    <col min="9" max="9" width="12.7109375" style="59" bestFit="1" customWidth="1"/>
    <col min="10" max="10" width="13.140625" style="102" bestFit="1" customWidth="1"/>
    <col min="11" max="11" width="19.57421875" style="62" bestFit="1" customWidth="1"/>
    <col min="12" max="12" width="9.140625" style="59" customWidth="1"/>
    <col min="13" max="13" width="12.7109375" style="59" bestFit="1" customWidth="1"/>
    <col min="14" max="16384" width="9.140625" style="59" customWidth="1"/>
  </cols>
  <sheetData>
    <row r="1" spans="1:11" ht="15.75">
      <c r="A1" s="213" t="s">
        <v>59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5.75">
      <c r="A2" s="213" t="s">
        <v>119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0" ht="15.75">
      <c r="A3" s="60"/>
      <c r="B3" s="60"/>
      <c r="C3" s="60"/>
      <c r="D3" s="60"/>
      <c r="E3" s="60" t="s">
        <v>60</v>
      </c>
      <c r="F3" s="60"/>
      <c r="G3" s="60"/>
      <c r="H3" s="60"/>
      <c r="I3" s="60" t="s">
        <v>61</v>
      </c>
      <c r="J3" s="61"/>
    </row>
    <row r="4" spans="1:11" s="68" customFormat="1" ht="15.75">
      <c r="A4" s="63" t="s">
        <v>0</v>
      </c>
      <c r="B4" s="64" t="s">
        <v>1</v>
      </c>
      <c r="C4" s="65"/>
      <c r="D4" s="216" t="s">
        <v>73</v>
      </c>
      <c r="E4" s="217"/>
      <c r="F4" s="216" t="s">
        <v>73</v>
      </c>
      <c r="G4" s="217"/>
      <c r="H4" s="216" t="s">
        <v>86</v>
      </c>
      <c r="I4" s="217"/>
      <c r="J4" s="66" t="s">
        <v>57</v>
      </c>
      <c r="K4" s="67" t="s">
        <v>71</v>
      </c>
    </row>
    <row r="5" spans="1:11" ht="15.75">
      <c r="A5" s="69"/>
      <c r="B5" s="70"/>
      <c r="C5" s="71" t="s">
        <v>2</v>
      </c>
      <c r="D5" s="214" t="s">
        <v>62</v>
      </c>
      <c r="E5" s="215"/>
      <c r="F5" s="214" t="s">
        <v>125</v>
      </c>
      <c r="G5" s="215"/>
      <c r="H5" s="214" t="s">
        <v>126</v>
      </c>
      <c r="I5" s="215"/>
      <c r="J5" s="72" t="s">
        <v>58</v>
      </c>
      <c r="K5" s="73" t="s">
        <v>121</v>
      </c>
    </row>
    <row r="6" spans="1:11" ht="15.75">
      <c r="A6" s="74"/>
      <c r="B6" s="75"/>
      <c r="C6" s="76"/>
      <c r="D6" s="77" t="s">
        <v>3</v>
      </c>
      <c r="E6" s="78" t="s">
        <v>4</v>
      </c>
      <c r="F6" s="104" t="s">
        <v>3</v>
      </c>
      <c r="G6" s="105" t="s">
        <v>4</v>
      </c>
      <c r="H6" s="104" t="s">
        <v>3</v>
      </c>
      <c r="I6" s="105" t="s">
        <v>4</v>
      </c>
      <c r="J6" s="72"/>
      <c r="K6" s="79" t="s">
        <v>84</v>
      </c>
    </row>
    <row r="7" spans="1:12" ht="15.75">
      <c r="A7" s="80">
        <v>1</v>
      </c>
      <c r="B7" s="194" t="s">
        <v>67</v>
      </c>
      <c r="C7" s="195"/>
      <c r="D7" s="82"/>
      <c r="E7" s="82">
        <v>53651598.20518</v>
      </c>
      <c r="F7" s="142"/>
      <c r="G7" s="82">
        <v>10263480.80984</v>
      </c>
      <c r="H7" s="151"/>
      <c r="I7" s="83">
        <v>26401101.07451</v>
      </c>
      <c r="J7" s="207">
        <f>I7/G7*100-100</f>
        <v>157.23340417997605</v>
      </c>
      <c r="K7" s="204">
        <f>+I7*100/$I$37</f>
        <v>32.14773548672355</v>
      </c>
      <c r="L7" s="103"/>
    </row>
    <row r="8" spans="1:11" ht="15.75">
      <c r="A8" s="85">
        <v>2</v>
      </c>
      <c r="B8" s="196" t="s">
        <v>66</v>
      </c>
      <c r="C8" s="197"/>
      <c r="D8" s="87"/>
      <c r="E8" s="87">
        <v>544.69622</v>
      </c>
      <c r="F8" s="106"/>
      <c r="G8" s="87">
        <v>442.8</v>
      </c>
      <c r="H8" s="152"/>
      <c r="I8" s="58">
        <v>19023089.796299998</v>
      </c>
      <c r="J8" s="208">
        <f aca="true" t="shared" si="0" ref="J8:J37">I8/G8*100-100</f>
        <v>4295990.739905148</v>
      </c>
      <c r="K8" s="205">
        <f aca="true" t="shared" si="1" ref="K8:K37">+I8*100/$I$37</f>
        <v>23.163778555512092</v>
      </c>
    </row>
    <row r="9" spans="1:11" ht="15.75">
      <c r="A9" s="85">
        <v>3</v>
      </c>
      <c r="B9" s="197" t="s">
        <v>5</v>
      </c>
      <c r="C9" s="197"/>
      <c r="D9" s="87"/>
      <c r="E9" s="87">
        <v>8529221.1185</v>
      </c>
      <c r="F9" s="106"/>
      <c r="G9" s="91">
        <v>2547261.5046800002</v>
      </c>
      <c r="H9" s="106"/>
      <c r="I9" s="90">
        <v>3890845.93932</v>
      </c>
      <c r="J9" s="208">
        <f t="shared" si="0"/>
        <v>52.74623089036896</v>
      </c>
      <c r="K9" s="205">
        <f t="shared" si="1"/>
        <v>4.737752630992238</v>
      </c>
    </row>
    <row r="10" spans="1:11" ht="15.75">
      <c r="A10" s="85">
        <v>4</v>
      </c>
      <c r="B10" s="197" t="s">
        <v>6</v>
      </c>
      <c r="C10" s="197" t="s">
        <v>7</v>
      </c>
      <c r="D10" s="87">
        <v>440656.427563399</v>
      </c>
      <c r="E10" s="87">
        <v>7244050.4344</v>
      </c>
      <c r="F10" s="107">
        <v>202079.557693034</v>
      </c>
      <c r="G10" s="87">
        <v>2607536.94303</v>
      </c>
      <c r="H10" s="107">
        <v>142007.384929467</v>
      </c>
      <c r="I10" s="58">
        <v>3009316.53875</v>
      </c>
      <c r="J10" s="208">
        <f t="shared" si="0"/>
        <v>15.408395144466297</v>
      </c>
      <c r="K10" s="205">
        <f t="shared" si="1"/>
        <v>3.664343839695442</v>
      </c>
    </row>
    <row r="11" spans="1:11" ht="15.75">
      <c r="A11" s="85">
        <v>5</v>
      </c>
      <c r="B11" s="197" t="s">
        <v>64</v>
      </c>
      <c r="C11" s="197"/>
      <c r="D11" s="87"/>
      <c r="E11" s="87">
        <v>7169161.93027</v>
      </c>
      <c r="F11" s="106"/>
      <c r="G11" s="148">
        <v>2169024.56126</v>
      </c>
      <c r="H11" s="106"/>
      <c r="I11" s="90">
        <v>2955191.17719</v>
      </c>
      <c r="J11" s="208">
        <f t="shared" si="0"/>
        <v>36.245168910088836</v>
      </c>
      <c r="K11" s="205">
        <f t="shared" si="1"/>
        <v>3.598437201875927</v>
      </c>
    </row>
    <row r="12" spans="1:11" ht="15.75">
      <c r="A12" s="85">
        <v>6</v>
      </c>
      <c r="B12" s="197" t="s">
        <v>8</v>
      </c>
      <c r="C12" s="197" t="s">
        <v>9</v>
      </c>
      <c r="D12" s="87">
        <v>11863527.440017708</v>
      </c>
      <c r="E12" s="87">
        <v>5319176.459500003</v>
      </c>
      <c r="F12" s="108">
        <v>4985475.55000305</v>
      </c>
      <c r="G12" s="91">
        <v>2217944.8756999997</v>
      </c>
      <c r="H12" s="106">
        <v>4142465.549981117</v>
      </c>
      <c r="I12" s="93">
        <v>2674752.2638499993</v>
      </c>
      <c r="J12" s="208">
        <f t="shared" si="0"/>
        <v>20.595975723058842</v>
      </c>
      <c r="K12" s="205">
        <f t="shared" si="1"/>
        <v>3.2569561408855243</v>
      </c>
    </row>
    <row r="13" spans="1:11" ht="15.75">
      <c r="A13" s="85">
        <v>7</v>
      </c>
      <c r="B13" s="58" t="s">
        <v>85</v>
      </c>
      <c r="C13" s="197"/>
      <c r="D13" s="87"/>
      <c r="E13" s="87">
        <v>2246131.5404</v>
      </c>
      <c r="F13" s="108"/>
      <c r="G13" s="59">
        <v>237885.20981</v>
      </c>
      <c r="H13" s="106"/>
      <c r="I13" s="58">
        <v>2037942.88984</v>
      </c>
      <c r="J13" s="208">
        <f t="shared" si="0"/>
        <v>756.6917176009869</v>
      </c>
      <c r="K13" s="205">
        <f t="shared" si="1"/>
        <v>2.4815347198863464</v>
      </c>
    </row>
    <row r="14" spans="1:11" ht="15.75">
      <c r="A14" s="85">
        <v>8</v>
      </c>
      <c r="B14" s="197" t="s">
        <v>115</v>
      </c>
      <c r="C14" s="197"/>
      <c r="D14" s="87"/>
      <c r="E14" s="87">
        <v>4042388.4598399997</v>
      </c>
      <c r="F14" s="106"/>
      <c r="G14" s="91">
        <v>1651547.99381</v>
      </c>
      <c r="H14" s="106"/>
      <c r="I14" s="90">
        <v>1987684.69369</v>
      </c>
      <c r="J14" s="208">
        <f t="shared" si="0"/>
        <v>20.352826629310215</v>
      </c>
      <c r="K14" s="205">
        <f t="shared" si="1"/>
        <v>2.420336999711335</v>
      </c>
    </row>
    <row r="15" spans="1:11" ht="15.75">
      <c r="A15" s="85">
        <v>9</v>
      </c>
      <c r="B15" s="198" t="s">
        <v>13</v>
      </c>
      <c r="C15" s="197"/>
      <c r="D15" s="87"/>
      <c r="E15" s="87">
        <v>4229918.17495</v>
      </c>
      <c r="F15" s="106"/>
      <c r="G15" s="91">
        <v>1338956.1342200001</v>
      </c>
      <c r="H15" s="106"/>
      <c r="I15" s="90">
        <v>1874757.1203</v>
      </c>
      <c r="J15" s="208">
        <f t="shared" si="0"/>
        <v>40.01632110167128</v>
      </c>
      <c r="K15" s="205">
        <f t="shared" si="1"/>
        <v>2.2828288803244368</v>
      </c>
    </row>
    <row r="16" spans="1:11" ht="15.75">
      <c r="A16" s="85">
        <v>10</v>
      </c>
      <c r="B16" s="197" t="s">
        <v>11</v>
      </c>
      <c r="C16" s="197" t="s">
        <v>12</v>
      </c>
      <c r="D16" s="87">
        <v>8857341.5</v>
      </c>
      <c r="E16" s="87">
        <v>7022493.4666</v>
      </c>
      <c r="F16" s="107">
        <v>2562024</v>
      </c>
      <c r="G16" s="87">
        <v>2034524.6</v>
      </c>
      <c r="H16" s="107">
        <v>1896650</v>
      </c>
      <c r="I16" s="58">
        <v>1606056.7825</v>
      </c>
      <c r="J16" s="208">
        <f t="shared" si="0"/>
        <v>-21.059849436079574</v>
      </c>
      <c r="K16" s="205">
        <f t="shared" si="1"/>
        <v>1.9556414891467382</v>
      </c>
    </row>
    <row r="17" spans="1:11" ht="15.75">
      <c r="A17" s="85">
        <v>11</v>
      </c>
      <c r="B17" s="197" t="s">
        <v>14</v>
      </c>
      <c r="C17" s="197" t="s">
        <v>12</v>
      </c>
      <c r="D17" s="87">
        <v>11920735.719331186</v>
      </c>
      <c r="E17" s="87">
        <v>3797139.854</v>
      </c>
      <c r="F17" s="106">
        <v>7410385.749816362</v>
      </c>
      <c r="G17" s="91">
        <v>2330447.05225</v>
      </c>
      <c r="H17" s="106">
        <v>4352722.55868262</v>
      </c>
      <c r="I17" s="57">
        <v>1231145.2790299999</v>
      </c>
      <c r="J17" s="208">
        <f t="shared" si="0"/>
        <v>-47.17128295872015</v>
      </c>
      <c r="K17" s="205">
        <f t="shared" si="1"/>
        <v>1.4991243230456612</v>
      </c>
    </row>
    <row r="18" spans="1:11" ht="15.75">
      <c r="A18" s="85">
        <v>12</v>
      </c>
      <c r="B18" s="197" t="s">
        <v>15</v>
      </c>
      <c r="C18" s="197"/>
      <c r="D18" s="87"/>
      <c r="E18" s="87">
        <v>3290506.9815200004</v>
      </c>
      <c r="F18" s="106"/>
      <c r="G18" s="91">
        <v>1024473.64409</v>
      </c>
      <c r="H18" s="106"/>
      <c r="I18" s="90">
        <v>1100295.2265599999</v>
      </c>
      <c r="J18" s="208">
        <f t="shared" si="0"/>
        <v>7.401028118917523</v>
      </c>
      <c r="K18" s="205">
        <f t="shared" si="1"/>
        <v>1.339792601866395</v>
      </c>
    </row>
    <row r="19" spans="1:11" ht="15.75">
      <c r="A19" s="85">
        <v>13</v>
      </c>
      <c r="B19" s="197" t="s">
        <v>16</v>
      </c>
      <c r="C19" s="197"/>
      <c r="D19" s="87"/>
      <c r="E19" s="87">
        <v>2544546.82278</v>
      </c>
      <c r="F19" s="106"/>
      <c r="G19" s="87">
        <v>1001301.83252</v>
      </c>
      <c r="H19" s="106"/>
      <c r="I19" s="58">
        <v>1009749.1083</v>
      </c>
      <c r="J19" s="208">
        <f t="shared" si="0"/>
        <v>0.8436293139242963</v>
      </c>
      <c r="K19" s="205">
        <f t="shared" si="1"/>
        <v>1.229537629887879</v>
      </c>
    </row>
    <row r="20" spans="1:11" ht="15.75">
      <c r="A20" s="85">
        <v>14</v>
      </c>
      <c r="B20" s="197" t="s">
        <v>23</v>
      </c>
      <c r="C20" s="197"/>
      <c r="D20" s="87"/>
      <c r="E20" s="87">
        <v>1795431.09785</v>
      </c>
      <c r="F20" s="106"/>
      <c r="G20" s="149">
        <v>687205.9823700001</v>
      </c>
      <c r="H20" s="106"/>
      <c r="I20" s="90">
        <v>670277.67444</v>
      </c>
      <c r="J20" s="208">
        <f t="shared" si="0"/>
        <v>-2.463352817683372</v>
      </c>
      <c r="K20" s="205">
        <f t="shared" si="1"/>
        <v>0.8161746481610803</v>
      </c>
    </row>
    <row r="21" spans="1:11" ht="15.75">
      <c r="A21" s="85">
        <v>15</v>
      </c>
      <c r="B21" s="197" t="s">
        <v>10</v>
      </c>
      <c r="C21" s="197"/>
      <c r="D21" s="87"/>
      <c r="E21" s="87">
        <v>2150431.5760299996</v>
      </c>
      <c r="F21" s="106"/>
      <c r="G21" s="91">
        <v>613604.29253</v>
      </c>
      <c r="H21" s="106"/>
      <c r="I21" s="90">
        <v>476319.2148600002</v>
      </c>
      <c r="J21" s="208">
        <f t="shared" si="0"/>
        <v>-22.37355235960767</v>
      </c>
      <c r="K21" s="205">
        <f t="shared" si="1"/>
        <v>0.5799979358189448</v>
      </c>
    </row>
    <row r="22" spans="1:11" ht="15.75">
      <c r="A22" s="85">
        <v>16</v>
      </c>
      <c r="B22" s="197" t="s">
        <v>19</v>
      </c>
      <c r="C22" s="197"/>
      <c r="D22" s="87"/>
      <c r="E22" s="87">
        <v>1695037.98507</v>
      </c>
      <c r="F22" s="106"/>
      <c r="G22" s="91">
        <v>448766.71164</v>
      </c>
      <c r="H22" s="108"/>
      <c r="I22" s="57">
        <v>488683.29806000006</v>
      </c>
      <c r="J22" s="208">
        <f t="shared" si="0"/>
        <v>8.894729797164885</v>
      </c>
      <c r="K22" s="205">
        <f t="shared" si="1"/>
        <v>0.5950532653344701</v>
      </c>
    </row>
    <row r="23" spans="1:11" ht="15.75">
      <c r="A23" s="85">
        <v>17</v>
      </c>
      <c r="B23" s="198" t="s">
        <v>74</v>
      </c>
      <c r="C23" s="197" t="s">
        <v>12</v>
      </c>
      <c r="D23" s="87">
        <v>7682498</v>
      </c>
      <c r="E23" s="87">
        <v>1125089.285</v>
      </c>
      <c r="F23" s="107">
        <v>2031051</v>
      </c>
      <c r="G23" s="87">
        <v>228761.32</v>
      </c>
      <c r="H23" s="107">
        <v>2187760</v>
      </c>
      <c r="I23" s="58">
        <v>382876.494</v>
      </c>
      <c r="J23" s="208">
        <f t="shared" si="0"/>
        <v>67.36941979526958</v>
      </c>
      <c r="K23" s="205">
        <f t="shared" si="1"/>
        <v>0.4662158679843825</v>
      </c>
    </row>
    <row r="24" spans="1:11" ht="15.75">
      <c r="A24" s="85">
        <v>18</v>
      </c>
      <c r="B24" s="58" t="s">
        <v>72</v>
      </c>
      <c r="C24" s="197"/>
      <c r="D24" s="87"/>
      <c r="E24" s="87">
        <v>387175.81203000003</v>
      </c>
      <c r="F24" s="106"/>
      <c r="G24" s="59">
        <v>65490.36516</v>
      </c>
      <c r="H24" s="106"/>
      <c r="I24" s="58">
        <v>298576.30825</v>
      </c>
      <c r="J24" s="208">
        <f t="shared" si="0"/>
        <v>355.9087547008572</v>
      </c>
      <c r="K24" s="205">
        <f t="shared" si="1"/>
        <v>0.3635663585823221</v>
      </c>
    </row>
    <row r="25" spans="1:11" ht="15.75">
      <c r="A25" s="85">
        <v>19</v>
      </c>
      <c r="B25" s="197" t="s">
        <v>17</v>
      </c>
      <c r="C25" s="197"/>
      <c r="D25" s="87"/>
      <c r="E25" s="87">
        <v>795560.0244600001</v>
      </c>
      <c r="F25" s="106"/>
      <c r="G25" s="59">
        <v>286934.46452000004</v>
      </c>
      <c r="H25" s="108"/>
      <c r="I25" s="57">
        <v>355486.75717999996</v>
      </c>
      <c r="J25" s="208">
        <f t="shared" si="0"/>
        <v>23.891271748996076</v>
      </c>
      <c r="K25" s="205">
        <f t="shared" si="1"/>
        <v>0.4328643039016835</v>
      </c>
    </row>
    <row r="26" spans="1:11" ht="15.75">
      <c r="A26" s="85">
        <v>20</v>
      </c>
      <c r="B26" s="197" t="s">
        <v>75</v>
      </c>
      <c r="C26" s="197"/>
      <c r="D26" s="87"/>
      <c r="E26" s="87">
        <v>927407.09875</v>
      </c>
      <c r="F26" s="108"/>
      <c r="G26" s="59">
        <v>408503.158</v>
      </c>
      <c r="H26" s="106"/>
      <c r="I26" s="58">
        <v>319966.96969</v>
      </c>
      <c r="J26" s="208">
        <f t="shared" si="0"/>
        <v>-21.67331796000461</v>
      </c>
      <c r="K26" s="205">
        <f t="shared" si="1"/>
        <v>0.3896130497380598</v>
      </c>
    </row>
    <row r="27" spans="1:11" ht="15.75">
      <c r="A27" s="85">
        <v>21</v>
      </c>
      <c r="B27" s="198" t="s">
        <v>76</v>
      </c>
      <c r="C27" s="197" t="s">
        <v>12</v>
      </c>
      <c r="D27" s="87">
        <v>66980.2299787551</v>
      </c>
      <c r="E27" s="87">
        <v>918861.90514</v>
      </c>
      <c r="F27" s="143">
        <v>25607.200000003</v>
      </c>
      <c r="G27" s="149">
        <v>335790.28647000005</v>
      </c>
      <c r="H27" s="106">
        <v>18226.500000059597</v>
      </c>
      <c r="I27" s="90">
        <v>263910.37845</v>
      </c>
      <c r="J27" s="208">
        <f t="shared" si="0"/>
        <v>-21.406190386159935</v>
      </c>
      <c r="K27" s="205">
        <f t="shared" si="1"/>
        <v>0.3213548182959324</v>
      </c>
    </row>
    <row r="28" spans="1:11" ht="15.75">
      <c r="A28" s="85">
        <v>22</v>
      </c>
      <c r="B28" s="197" t="s">
        <v>26</v>
      </c>
      <c r="C28" s="197"/>
      <c r="D28" s="87"/>
      <c r="E28" s="87">
        <v>503592.64766</v>
      </c>
      <c r="F28" s="106"/>
      <c r="G28" s="59">
        <v>123086.69667</v>
      </c>
      <c r="H28" s="106"/>
      <c r="I28" s="58">
        <v>220981.42913</v>
      </c>
      <c r="J28" s="208">
        <f t="shared" si="0"/>
        <v>79.53315436066939</v>
      </c>
      <c r="K28" s="205">
        <f t="shared" si="1"/>
        <v>0.2690816762187345</v>
      </c>
    </row>
    <row r="29" spans="1:11" ht="15.75">
      <c r="A29" s="85">
        <v>23</v>
      </c>
      <c r="B29" s="197" t="s">
        <v>25</v>
      </c>
      <c r="C29" s="197"/>
      <c r="D29" s="87"/>
      <c r="E29" s="87">
        <v>610908.3598800002</v>
      </c>
      <c r="F29" s="106"/>
      <c r="G29" s="91">
        <v>235111.65896</v>
      </c>
      <c r="H29" s="106"/>
      <c r="I29" s="57">
        <v>414906.4755600001</v>
      </c>
      <c r="J29" s="208">
        <f t="shared" si="0"/>
        <v>76.47209729849635</v>
      </c>
      <c r="K29" s="205">
        <f t="shared" si="1"/>
        <v>0.5052177024885378</v>
      </c>
    </row>
    <row r="30" spans="1:11" ht="15.75">
      <c r="A30" s="85">
        <v>24</v>
      </c>
      <c r="B30" s="197" t="s">
        <v>24</v>
      </c>
      <c r="C30" s="197" t="s">
        <v>12</v>
      </c>
      <c r="D30" s="87">
        <v>6065622.379882812</v>
      </c>
      <c r="E30" s="87">
        <v>448363.90223</v>
      </c>
      <c r="F30" s="106">
        <v>3950700</v>
      </c>
      <c r="G30" s="91">
        <v>219949.4226</v>
      </c>
      <c r="H30" s="106">
        <v>3818060</v>
      </c>
      <c r="I30" s="57">
        <v>154545.53999999998</v>
      </c>
      <c r="J30" s="208">
        <f t="shared" si="0"/>
        <v>-29.735873741729932</v>
      </c>
      <c r="K30" s="205">
        <f t="shared" si="1"/>
        <v>0.1881849217784968</v>
      </c>
    </row>
    <row r="31" spans="1:11" ht="15.75">
      <c r="A31" s="85">
        <v>25</v>
      </c>
      <c r="B31" s="197" t="s">
        <v>65</v>
      </c>
      <c r="C31" s="197"/>
      <c r="D31" s="87"/>
      <c r="E31" s="87">
        <v>554992.58008</v>
      </c>
      <c r="F31" s="106"/>
      <c r="G31" s="59">
        <v>198051.88196</v>
      </c>
      <c r="H31" s="106"/>
      <c r="I31" s="57">
        <v>191156.48047</v>
      </c>
      <c r="J31" s="208">
        <f t="shared" si="0"/>
        <v>-3.4816137174564403</v>
      </c>
      <c r="K31" s="205">
        <f t="shared" si="1"/>
        <v>0.23276483633691217</v>
      </c>
    </row>
    <row r="32" spans="1:11" ht="15.75">
      <c r="A32" s="85">
        <v>26</v>
      </c>
      <c r="B32" s="197" t="s">
        <v>20</v>
      </c>
      <c r="C32" s="197" t="s">
        <v>12</v>
      </c>
      <c r="D32" s="87">
        <v>4163000</v>
      </c>
      <c r="E32" s="87">
        <v>564513.3057</v>
      </c>
      <c r="F32" s="107">
        <v>1264000</v>
      </c>
      <c r="G32" s="87">
        <v>185327.91995</v>
      </c>
      <c r="H32" s="107">
        <v>1382500</v>
      </c>
      <c r="I32" s="58">
        <v>203199.62075</v>
      </c>
      <c r="J32" s="208">
        <f t="shared" si="0"/>
        <v>9.643285698572356</v>
      </c>
      <c r="K32" s="205">
        <f t="shared" si="1"/>
        <v>0.24742936442073302</v>
      </c>
    </row>
    <row r="33" spans="1:11" ht="15.75">
      <c r="A33" s="85">
        <v>27</v>
      </c>
      <c r="B33" s="197" t="s">
        <v>27</v>
      </c>
      <c r="C33" s="197"/>
      <c r="D33" s="87"/>
      <c r="E33" s="87">
        <v>225755.28717999998</v>
      </c>
      <c r="F33" s="106"/>
      <c r="G33" s="87">
        <v>81884.2644</v>
      </c>
      <c r="H33" s="106"/>
      <c r="I33" s="58">
        <v>146578.69878</v>
      </c>
      <c r="J33" s="208">
        <f t="shared" si="0"/>
        <v>79.00716316381784</v>
      </c>
      <c r="K33" s="205">
        <f t="shared" si="1"/>
        <v>0.17848396637203603</v>
      </c>
    </row>
    <row r="34" spans="1:11" ht="15.75">
      <c r="A34" s="85">
        <v>28</v>
      </c>
      <c r="B34" s="197" t="s">
        <v>21</v>
      </c>
      <c r="C34" s="197" t="s">
        <v>22</v>
      </c>
      <c r="D34" s="87">
        <v>1741334</v>
      </c>
      <c r="E34" s="87">
        <v>156637.46746</v>
      </c>
      <c r="F34" s="106">
        <v>387094</v>
      </c>
      <c r="G34" s="59">
        <v>32955.92018</v>
      </c>
      <c r="H34" s="106">
        <v>1227539</v>
      </c>
      <c r="I34" s="57">
        <v>102238.35152</v>
      </c>
      <c r="J34" s="208">
        <f t="shared" si="0"/>
        <v>210.22757356368857</v>
      </c>
      <c r="K34" s="205">
        <f t="shared" si="1"/>
        <v>0.1244922123508298</v>
      </c>
    </row>
    <row r="35" spans="1:11" ht="15.75">
      <c r="A35" s="85">
        <v>29</v>
      </c>
      <c r="B35" s="197" t="s">
        <v>18</v>
      </c>
      <c r="C35" s="197"/>
      <c r="D35" s="87"/>
      <c r="E35" s="87">
        <v>483599.42377999995</v>
      </c>
      <c r="F35" s="108"/>
      <c r="G35" s="59">
        <v>190197.54162000003</v>
      </c>
      <c r="H35" s="108"/>
      <c r="I35" s="57">
        <v>71983.55863</v>
      </c>
      <c r="J35" s="208">
        <f t="shared" si="0"/>
        <v>-62.153265485514225</v>
      </c>
      <c r="K35" s="205">
        <f t="shared" si="1"/>
        <v>0.08765196556383568</v>
      </c>
    </row>
    <row r="36" spans="1:11" ht="15.75">
      <c r="A36" s="27">
        <v>30</v>
      </c>
      <c r="B36" s="197" t="s">
        <v>28</v>
      </c>
      <c r="C36" s="197"/>
      <c r="E36" s="141">
        <f>E37-SUM(E7:E35)</f>
        <v>18693844.56064999</v>
      </c>
      <c r="F36" s="144"/>
      <c r="G36" s="150">
        <f>G37-SUM(G7:G35)</f>
        <v>6433614.642189994</v>
      </c>
      <c r="H36" s="109"/>
      <c r="I36" s="110">
        <f>I37-SUM(I7:I35)</f>
        <v>8560679.69700998</v>
      </c>
      <c r="J36" s="208">
        <f t="shared" si="0"/>
        <v>33.06174169760246</v>
      </c>
      <c r="K36" s="205">
        <f t="shared" si="1"/>
        <v>10.42405260709943</v>
      </c>
    </row>
    <row r="37" spans="1:11" s="99" customFormat="1" ht="15.75">
      <c r="A37" s="221"/>
      <c r="B37" s="199" t="s">
        <v>29</v>
      </c>
      <c r="C37" s="199"/>
      <c r="D37" s="96"/>
      <c r="E37" s="97">
        <v>141124080.46311</v>
      </c>
      <c r="F37" s="109"/>
      <c r="G37" s="146">
        <v>40200064.49043</v>
      </c>
      <c r="H37" s="95"/>
      <c r="I37" s="97">
        <v>82124294.83692</v>
      </c>
      <c r="J37" s="209">
        <f t="shared" si="0"/>
        <v>104.28896291067008</v>
      </c>
      <c r="K37" s="206">
        <f t="shared" si="1"/>
        <v>100</v>
      </c>
    </row>
    <row r="38" spans="2:5" ht="15.75">
      <c r="B38" s="100"/>
      <c r="C38" s="101"/>
      <c r="E38" s="88"/>
    </row>
    <row r="39" spans="2:3" ht="15.75">
      <c r="B39" s="100"/>
      <c r="C39" s="101"/>
    </row>
    <row r="40" spans="7:8" ht="15.75">
      <c r="G40" s="103"/>
      <c r="H40" s="103"/>
    </row>
  </sheetData>
  <sheetProtection/>
  <mergeCells count="8">
    <mergeCell ref="A1:K1"/>
    <mergeCell ref="A2:K2"/>
    <mergeCell ref="H5:I5"/>
    <mergeCell ref="D5:E5"/>
    <mergeCell ref="F4:G4"/>
    <mergeCell ref="H4:I4"/>
    <mergeCell ref="F5:G5"/>
    <mergeCell ref="D4:E4"/>
  </mergeCells>
  <conditionalFormatting sqref="H35:H36">
    <cfRule type="expression" priority="264" dxfId="8">
      <formula>$A35="Total"</formula>
    </cfRule>
  </conditionalFormatting>
  <conditionalFormatting sqref="H20:I20 H26 H35:H36 H17:H19 I14:I15 H7 H28:H30 H12:H15">
    <cfRule type="cellIs" priority="263" dxfId="6" operator="greaterThanOrEqual">
      <formula>0</formula>
    </cfRule>
  </conditionalFormatting>
  <conditionalFormatting sqref="I20">
    <cfRule type="expression" priority="216" dxfId="8">
      <formula>$A20="Total"</formula>
    </cfRule>
  </conditionalFormatting>
  <conditionalFormatting sqref="I20">
    <cfRule type="expression" priority="170" dxfId="8">
      <formula>$A20="Total"</formula>
    </cfRule>
  </conditionalFormatting>
  <conditionalFormatting sqref="I20">
    <cfRule type="expression" priority="169" dxfId="8">
      <formula>$A20="Total"</formula>
    </cfRule>
  </conditionalFormatting>
  <conditionalFormatting sqref="H20:I20">
    <cfRule type="expression" priority="147" dxfId="8">
      <formula>$A20="Total"</formula>
    </cfRule>
  </conditionalFormatting>
  <conditionalFormatting sqref="H7">
    <cfRule type="expression" priority="145" dxfId="8">
      <formula>$A7="Total"</formula>
    </cfRule>
  </conditionalFormatting>
  <conditionalFormatting sqref="H26 H12:H15 H7 H28:H30 H17:H19 H20:I20 I14:I15">
    <cfRule type="expression" priority="129" dxfId="8">
      <formula>$A7="Total"</formula>
    </cfRule>
  </conditionalFormatting>
  <printOptions horizontalCentered="1"/>
  <pageMargins left="0.07" right="0.02" top="0.25" bottom="0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9">
      <selection activeCell="F22" sqref="F22"/>
    </sheetView>
  </sheetViews>
  <sheetFormatPr defaultColWidth="15.421875" defaultRowHeight="15"/>
  <cols>
    <col min="1" max="1" width="4.28125" style="136" bestFit="1" customWidth="1"/>
    <col min="2" max="2" width="41.140625" style="111" customWidth="1"/>
    <col min="3" max="3" width="15.7109375" style="59" bestFit="1" customWidth="1"/>
    <col min="4" max="5" width="19.57421875" style="59" bestFit="1" customWidth="1"/>
    <col min="6" max="6" width="10.421875" style="111" bestFit="1" customWidth="1"/>
    <col min="7" max="7" width="19.57421875" style="111" bestFit="1" customWidth="1"/>
    <col min="8" max="16384" width="15.421875" style="111" customWidth="1"/>
  </cols>
  <sheetData>
    <row r="1" spans="1:7" ht="15.75">
      <c r="A1" s="218" t="s">
        <v>63</v>
      </c>
      <c r="B1" s="218"/>
      <c r="C1" s="218"/>
      <c r="D1" s="218"/>
      <c r="E1" s="218"/>
      <c r="F1" s="218"/>
      <c r="G1" s="218"/>
    </row>
    <row r="2" spans="1:7" ht="15.75">
      <c r="A2" s="218" t="s">
        <v>120</v>
      </c>
      <c r="B2" s="218"/>
      <c r="C2" s="218"/>
      <c r="D2" s="218"/>
      <c r="E2" s="218"/>
      <c r="F2" s="218"/>
      <c r="G2" s="218"/>
    </row>
    <row r="3" spans="1:7" ht="15.75">
      <c r="A3" s="112"/>
      <c r="B3" s="112"/>
      <c r="C3" s="60" t="s">
        <v>60</v>
      </c>
      <c r="D3" s="60"/>
      <c r="E3" s="60" t="s">
        <v>61</v>
      </c>
      <c r="G3" s="112"/>
    </row>
    <row r="4" spans="1:7" ht="15.75">
      <c r="A4" s="113" t="s">
        <v>0</v>
      </c>
      <c r="B4" s="114" t="s">
        <v>1</v>
      </c>
      <c r="C4" s="115" t="s">
        <v>84</v>
      </c>
      <c r="D4" s="138" t="s">
        <v>69</v>
      </c>
      <c r="E4" s="115" t="s">
        <v>88</v>
      </c>
      <c r="F4" s="202" t="s">
        <v>57</v>
      </c>
      <c r="G4" s="116" t="s">
        <v>71</v>
      </c>
    </row>
    <row r="5" spans="1:7" ht="15.75">
      <c r="A5" s="117"/>
      <c r="B5" s="118"/>
      <c r="C5" s="119" t="s">
        <v>68</v>
      </c>
      <c r="D5" s="139" t="s">
        <v>70</v>
      </c>
      <c r="E5" s="120" t="s">
        <v>110</v>
      </c>
      <c r="F5" s="203" t="s">
        <v>58</v>
      </c>
      <c r="G5" s="140" t="s">
        <v>121</v>
      </c>
    </row>
    <row r="6" spans="1:7" ht="15.75">
      <c r="A6" s="121"/>
      <c r="B6" s="30"/>
      <c r="C6" s="122" t="s">
        <v>62</v>
      </c>
      <c r="D6" s="140" t="s">
        <v>121</v>
      </c>
      <c r="E6" s="140" t="s">
        <v>121</v>
      </c>
      <c r="F6" s="123"/>
      <c r="G6" s="123" t="s">
        <v>69</v>
      </c>
    </row>
    <row r="7" spans="1:7" ht="15.75">
      <c r="A7" s="124">
        <v>1</v>
      </c>
      <c r="B7" s="81" t="s">
        <v>30</v>
      </c>
      <c r="C7" s="84">
        <v>175531491.02216032</v>
      </c>
      <c r="D7" s="153">
        <v>35716312.88668257</v>
      </c>
      <c r="E7" s="156">
        <v>78017142.82451358</v>
      </c>
      <c r="F7" s="125">
        <f>E7/D7*100-100</f>
        <v>118.43560132323626</v>
      </c>
      <c r="G7" s="126">
        <f>E7/E$35*100</f>
        <v>11.997205152574102</v>
      </c>
    </row>
    <row r="8" spans="1:7" ht="15.75">
      <c r="A8" s="127">
        <v>2</v>
      </c>
      <c r="B8" s="89" t="s">
        <v>31</v>
      </c>
      <c r="C8" s="59">
        <v>175344761.0029972</v>
      </c>
      <c r="D8" s="154">
        <v>37112842.0595071</v>
      </c>
      <c r="E8" s="92">
        <v>63435580.61095255</v>
      </c>
      <c r="F8" s="128">
        <f aca="true" t="shared" si="0" ref="F8:F35">E8/D8*100-100</f>
        <v>70.92622685495039</v>
      </c>
      <c r="G8" s="129">
        <f aca="true" t="shared" si="1" ref="G8:G35">E8/E$35*100</f>
        <v>9.754903179088508</v>
      </c>
    </row>
    <row r="9" spans="1:7" ht="15.75">
      <c r="A9" s="127">
        <v>3</v>
      </c>
      <c r="B9" s="89" t="s">
        <v>32</v>
      </c>
      <c r="C9" s="59">
        <v>123628617.287166</v>
      </c>
      <c r="D9" s="107">
        <v>32405406.9917568</v>
      </c>
      <c r="E9" s="94">
        <v>48978246.804654</v>
      </c>
      <c r="F9" s="128">
        <f t="shared" si="0"/>
        <v>51.14220542612827</v>
      </c>
      <c r="G9" s="129">
        <f t="shared" si="1"/>
        <v>7.531704618439475</v>
      </c>
    </row>
    <row r="10" spans="1:7" ht="15.75">
      <c r="A10" s="127">
        <v>4</v>
      </c>
      <c r="B10" s="89" t="s">
        <v>33</v>
      </c>
      <c r="C10" s="59">
        <v>97374902.4323494</v>
      </c>
      <c r="D10" s="107">
        <v>28662089.9072011</v>
      </c>
      <c r="E10" s="94">
        <v>44598056.7426156</v>
      </c>
      <c r="F10" s="128">
        <f t="shared" si="0"/>
        <v>55.59945868221817</v>
      </c>
      <c r="G10" s="129">
        <f t="shared" si="1"/>
        <v>6.8581342096929845</v>
      </c>
    </row>
    <row r="11" spans="1:7" ht="15.75">
      <c r="A11" s="127">
        <v>5</v>
      </c>
      <c r="B11" s="86" t="s">
        <v>78</v>
      </c>
      <c r="C11" s="59">
        <v>53387880.59403125</v>
      </c>
      <c r="D11" s="107">
        <v>11063188.167812452</v>
      </c>
      <c r="E11" s="94">
        <v>27227194.673707</v>
      </c>
      <c r="F11" s="128">
        <f t="shared" si="0"/>
        <v>146.10622417977632</v>
      </c>
      <c r="G11" s="129">
        <f t="shared" si="1"/>
        <v>4.186903395889292</v>
      </c>
    </row>
    <row r="12" spans="1:7" ht="15.75">
      <c r="A12" s="127">
        <v>6</v>
      </c>
      <c r="B12" s="89" t="s">
        <v>36</v>
      </c>
      <c r="C12" s="59">
        <v>46705286.517673224</v>
      </c>
      <c r="D12" s="154">
        <v>17011225.936252702</v>
      </c>
      <c r="E12" s="92">
        <v>25243071.846974812</v>
      </c>
      <c r="F12" s="128">
        <f t="shared" si="0"/>
        <v>48.390668265590364</v>
      </c>
      <c r="G12" s="129">
        <f t="shared" si="1"/>
        <v>3.8817918814397787</v>
      </c>
    </row>
    <row r="13" spans="1:7" ht="15.75">
      <c r="A13" s="127">
        <v>7</v>
      </c>
      <c r="B13" s="86" t="s">
        <v>35</v>
      </c>
      <c r="C13" s="59">
        <v>79592746.2571036</v>
      </c>
      <c r="D13" s="107">
        <v>25027594.7434868</v>
      </c>
      <c r="E13" s="94">
        <v>22571023.2599961</v>
      </c>
      <c r="F13" s="128">
        <f t="shared" si="0"/>
        <v>-9.81545173904496</v>
      </c>
      <c r="G13" s="129">
        <f t="shared" si="1"/>
        <v>3.4708935337812843</v>
      </c>
    </row>
    <row r="14" spans="1:7" ht="15.75">
      <c r="A14" s="127">
        <v>8</v>
      </c>
      <c r="B14" s="89" t="s">
        <v>34</v>
      </c>
      <c r="C14" s="59">
        <v>60395526.63120828</v>
      </c>
      <c r="D14" s="107">
        <v>19235749.6824197</v>
      </c>
      <c r="E14" s="92">
        <v>21669659.95108659</v>
      </c>
      <c r="F14" s="128">
        <f t="shared" si="0"/>
        <v>12.653056464398333</v>
      </c>
      <c r="G14" s="129">
        <f t="shared" si="1"/>
        <v>3.3322850159288127</v>
      </c>
    </row>
    <row r="15" spans="1:7" ht="15.75">
      <c r="A15" s="127">
        <v>9</v>
      </c>
      <c r="B15" s="89" t="s">
        <v>38</v>
      </c>
      <c r="C15" s="59">
        <v>36371488.2901577</v>
      </c>
      <c r="D15" s="107">
        <v>8802466.18131708</v>
      </c>
      <c r="E15" s="94">
        <v>20546510.6268696</v>
      </c>
      <c r="F15" s="128">
        <f t="shared" si="0"/>
        <v>133.4176605015403</v>
      </c>
      <c r="G15" s="129">
        <f t="shared" si="1"/>
        <v>3.1595710152390524</v>
      </c>
    </row>
    <row r="16" spans="1:7" ht="15.75">
      <c r="A16" s="127">
        <v>10</v>
      </c>
      <c r="B16" s="89" t="s">
        <v>79</v>
      </c>
      <c r="C16" s="59">
        <v>7234879.56671875</v>
      </c>
      <c r="D16" s="108">
        <v>1665624.9765</v>
      </c>
      <c r="E16" s="94">
        <v>19175728.4743501</v>
      </c>
      <c r="F16" s="128">
        <f t="shared" si="0"/>
        <v>1051.263264233964</v>
      </c>
      <c r="G16" s="129">
        <f t="shared" si="1"/>
        <v>2.948776898614516</v>
      </c>
    </row>
    <row r="17" spans="1:7" ht="15.75">
      <c r="A17" s="127">
        <v>11</v>
      </c>
      <c r="B17" s="89" t="s">
        <v>37</v>
      </c>
      <c r="C17" s="59">
        <v>27486074.373</v>
      </c>
      <c r="D17" s="107">
        <v>3680829.375</v>
      </c>
      <c r="E17" s="94">
        <v>14955041.696</v>
      </c>
      <c r="F17" s="128">
        <f t="shared" si="0"/>
        <v>306.29543432721607</v>
      </c>
      <c r="G17" s="129">
        <f t="shared" si="1"/>
        <v>2.299734350638601</v>
      </c>
    </row>
    <row r="18" spans="1:7" ht="15.75">
      <c r="A18" s="127">
        <v>12</v>
      </c>
      <c r="B18" s="89" t="s">
        <v>44</v>
      </c>
      <c r="C18" s="59">
        <v>9882213.612030946</v>
      </c>
      <c r="D18" s="154">
        <v>1320302.391364563</v>
      </c>
      <c r="E18" s="157">
        <v>14369372.157168001</v>
      </c>
      <c r="F18" s="128">
        <f t="shared" si="0"/>
        <v>988.3394782249029</v>
      </c>
      <c r="G18" s="129">
        <f t="shared" si="1"/>
        <v>2.209672123868958</v>
      </c>
    </row>
    <row r="19" spans="1:7" ht="15.75">
      <c r="A19" s="127">
        <v>13</v>
      </c>
      <c r="B19" s="89" t="s">
        <v>40</v>
      </c>
      <c r="C19" s="59">
        <v>30103178.519763276</v>
      </c>
      <c r="D19" s="154">
        <v>10328690.18604818</v>
      </c>
      <c r="E19" s="130">
        <v>14323217.576988861</v>
      </c>
      <c r="F19" s="128">
        <f t="shared" si="0"/>
        <v>38.67409438165183</v>
      </c>
      <c r="G19" s="129">
        <f t="shared" si="1"/>
        <v>2.2025746328933455</v>
      </c>
    </row>
    <row r="20" spans="1:7" ht="15.75">
      <c r="A20" s="127">
        <v>14</v>
      </c>
      <c r="B20" s="89" t="s">
        <v>77</v>
      </c>
      <c r="C20" s="59">
        <v>27404693.660775844</v>
      </c>
      <c r="D20" s="108">
        <v>6924252.089234841</v>
      </c>
      <c r="E20" s="92">
        <v>10528835.995727671</v>
      </c>
      <c r="F20" s="128">
        <f t="shared" si="0"/>
        <v>52.057375439823886</v>
      </c>
      <c r="G20" s="129">
        <f t="shared" si="1"/>
        <v>1.6190878169260774</v>
      </c>
    </row>
    <row r="21" spans="1:7" ht="15.75">
      <c r="A21" s="127">
        <v>15</v>
      </c>
      <c r="B21" s="131" t="s">
        <v>43</v>
      </c>
      <c r="C21" s="59">
        <v>17053680.65749037</v>
      </c>
      <c r="D21" s="154">
        <v>4549298.676908661</v>
      </c>
      <c r="E21" s="92">
        <v>7725679.658482879</v>
      </c>
      <c r="F21" s="128">
        <f t="shared" si="0"/>
        <v>69.82133307045544</v>
      </c>
      <c r="G21" s="129">
        <f t="shared" si="1"/>
        <v>1.1880281749662447</v>
      </c>
    </row>
    <row r="22" spans="1:7" ht="15.75">
      <c r="A22" s="127">
        <v>16</v>
      </c>
      <c r="B22" s="132" t="s">
        <v>87</v>
      </c>
      <c r="C22" s="59">
        <v>16248681.352500001</v>
      </c>
      <c r="D22" s="108">
        <v>4206626.2045</v>
      </c>
      <c r="E22" s="94">
        <v>7276819.734</v>
      </c>
      <c r="F22" s="128">
        <f t="shared" si="0"/>
        <v>72.98470033338566</v>
      </c>
      <c r="G22" s="129">
        <f t="shared" si="1"/>
        <v>1.1190040553454734</v>
      </c>
    </row>
    <row r="23" spans="1:7" ht="15.75">
      <c r="A23" s="127">
        <v>17</v>
      </c>
      <c r="B23" s="89" t="s">
        <v>42</v>
      </c>
      <c r="C23" s="59">
        <v>17119424.21723112</v>
      </c>
      <c r="D23" s="154">
        <v>4704429.56782094</v>
      </c>
      <c r="E23" s="130">
        <v>6630650.29448182</v>
      </c>
      <c r="F23" s="128">
        <f t="shared" si="0"/>
        <v>40.94483080024284</v>
      </c>
      <c r="G23" s="129">
        <f t="shared" si="1"/>
        <v>1.019638364055538</v>
      </c>
    </row>
    <row r="24" spans="1:7" ht="15.75">
      <c r="A24" s="127">
        <v>18</v>
      </c>
      <c r="B24" s="131" t="s">
        <v>81</v>
      </c>
      <c r="C24" s="59">
        <v>10467346.2131202</v>
      </c>
      <c r="D24" s="107">
        <v>3467619.98657721</v>
      </c>
      <c r="E24" s="94">
        <v>6278022.90583691</v>
      </c>
      <c r="F24" s="128">
        <f t="shared" si="0"/>
        <v>81.04702735993195</v>
      </c>
      <c r="G24" s="129">
        <f t="shared" si="1"/>
        <v>0.9654125494354695</v>
      </c>
    </row>
    <row r="25" spans="1:7" ht="15.75">
      <c r="A25" s="127">
        <v>19</v>
      </c>
      <c r="B25" s="131" t="s">
        <v>45</v>
      </c>
      <c r="C25" s="59">
        <v>15677822.023477</v>
      </c>
      <c r="D25" s="107">
        <v>4435937.62987094</v>
      </c>
      <c r="E25" s="94">
        <v>6215691.89894436</v>
      </c>
      <c r="F25" s="128">
        <f t="shared" si="0"/>
        <v>40.12126448958213</v>
      </c>
      <c r="G25" s="129">
        <f t="shared" si="1"/>
        <v>0.9558275037649497</v>
      </c>
    </row>
    <row r="26" spans="1:7" ht="15.75">
      <c r="A26" s="127">
        <v>20</v>
      </c>
      <c r="B26" s="131" t="s">
        <v>80</v>
      </c>
      <c r="C26" s="59">
        <v>12584462.4113805</v>
      </c>
      <c r="D26" s="107">
        <v>3438048.80114453</v>
      </c>
      <c r="E26" s="94">
        <v>4812325.30611025</v>
      </c>
      <c r="F26" s="128">
        <f t="shared" si="0"/>
        <v>39.972571201090034</v>
      </c>
      <c r="G26" s="129">
        <f t="shared" si="1"/>
        <v>0.7400226651236455</v>
      </c>
    </row>
    <row r="27" spans="1:7" ht="15.75">
      <c r="A27" s="127">
        <v>21</v>
      </c>
      <c r="B27" s="89" t="s">
        <v>41</v>
      </c>
      <c r="C27" s="59">
        <v>22820855.7643808</v>
      </c>
      <c r="D27" s="107">
        <v>5444271.62082225</v>
      </c>
      <c r="E27" s="94">
        <v>4777816.84702625</v>
      </c>
      <c r="F27" s="128">
        <f t="shared" si="0"/>
        <v>-12.241394629302945</v>
      </c>
      <c r="G27" s="129">
        <f t="shared" si="1"/>
        <v>0.7347160741855334</v>
      </c>
    </row>
    <row r="28" spans="1:7" ht="15.75">
      <c r="A28" s="127">
        <v>22</v>
      </c>
      <c r="B28" s="131" t="s">
        <v>46</v>
      </c>
      <c r="C28" s="59">
        <v>10414726.5566705</v>
      </c>
      <c r="D28" s="107">
        <v>3340529.52851051</v>
      </c>
      <c r="E28" s="94">
        <v>3741714.14963741</v>
      </c>
      <c r="F28" s="128">
        <f t="shared" si="0"/>
        <v>12.009611581125029</v>
      </c>
      <c r="G28" s="129">
        <f t="shared" si="1"/>
        <v>0.5753878013254357</v>
      </c>
    </row>
    <row r="29" spans="1:7" ht="15.75">
      <c r="A29" s="127">
        <v>23</v>
      </c>
      <c r="B29" s="131" t="s">
        <v>18</v>
      </c>
      <c r="C29" s="59">
        <v>7644677.80621443</v>
      </c>
      <c r="D29" s="107">
        <v>1765754.94736339</v>
      </c>
      <c r="E29" s="94">
        <v>3728069.56582464</v>
      </c>
      <c r="F29" s="128">
        <f t="shared" si="0"/>
        <v>111.13176386062867</v>
      </c>
      <c r="G29" s="129">
        <f t="shared" si="1"/>
        <v>0.5732895846348873</v>
      </c>
    </row>
    <row r="30" spans="1:7" ht="15.75">
      <c r="A30" s="127">
        <v>24</v>
      </c>
      <c r="B30" s="89" t="s">
        <v>47</v>
      </c>
      <c r="C30" s="59">
        <v>3507431.65490816</v>
      </c>
      <c r="D30" s="107">
        <v>1067930.76789212</v>
      </c>
      <c r="E30" s="94">
        <v>1766885.66689703</v>
      </c>
      <c r="F30" s="128">
        <f t="shared" si="0"/>
        <v>65.44945796294513</v>
      </c>
      <c r="G30" s="129">
        <f t="shared" si="1"/>
        <v>0.27170553880173504</v>
      </c>
    </row>
    <row r="31" spans="1:7" ht="15.75">
      <c r="A31" s="127">
        <v>25</v>
      </c>
      <c r="B31" s="131" t="s">
        <v>83</v>
      </c>
      <c r="C31" s="59">
        <v>5655239.41404674</v>
      </c>
      <c r="D31" s="107">
        <v>1469367.99333512</v>
      </c>
      <c r="E31" s="94">
        <v>1623459.66534353</v>
      </c>
      <c r="F31" s="128">
        <f t="shared" si="0"/>
        <v>10.486935383603807</v>
      </c>
      <c r="G31" s="129">
        <f t="shared" si="1"/>
        <v>0.2496499866172465</v>
      </c>
    </row>
    <row r="32" spans="1:7" ht="15.75">
      <c r="A32" s="127">
        <v>26</v>
      </c>
      <c r="B32" s="89" t="s">
        <v>39</v>
      </c>
      <c r="C32" s="59">
        <v>3816745.65120739</v>
      </c>
      <c r="D32" s="107">
        <v>661267.344061493</v>
      </c>
      <c r="E32" s="94">
        <v>927405.58800135</v>
      </c>
      <c r="F32" s="128">
        <f t="shared" si="0"/>
        <v>40.2466939173558</v>
      </c>
      <c r="G32" s="129">
        <f t="shared" si="1"/>
        <v>0.1426132090471769</v>
      </c>
    </row>
    <row r="33" spans="1:7" ht="15.75">
      <c r="A33" s="127">
        <v>27</v>
      </c>
      <c r="B33" s="89" t="s">
        <v>82</v>
      </c>
      <c r="C33" s="59">
        <v>3605850.09417871</v>
      </c>
      <c r="D33" s="107">
        <v>1574048.06696094</v>
      </c>
      <c r="E33" s="94">
        <v>195990.9660625</v>
      </c>
      <c r="F33" s="128">
        <f t="shared" si="0"/>
        <v>-87.548603490813</v>
      </c>
      <c r="G33" s="129">
        <f t="shared" si="1"/>
        <v>0.030138809789432466</v>
      </c>
    </row>
    <row r="34" spans="1:9" ht="15.75">
      <c r="A34" s="85">
        <v>28</v>
      </c>
      <c r="B34" s="89" t="s">
        <v>28</v>
      </c>
      <c r="C34" s="59">
        <f>C35-SUM(C7:C33)</f>
        <v>442776384.3084369</v>
      </c>
      <c r="D34" s="155">
        <f>D35-SUM(D8:D37)</f>
        <v>163331410.16612157</v>
      </c>
      <c r="E34" s="158">
        <f>E35-SUM(E7:E33)</f>
        <v>168955097.49825358</v>
      </c>
      <c r="F34" s="159">
        <v>3.4</v>
      </c>
      <c r="G34" s="129">
        <f t="shared" si="1"/>
        <v>25.981327857892435</v>
      </c>
      <c r="I34" s="59">
        <f>+E34/D34*100-100</f>
        <v>0</v>
      </c>
    </row>
    <row r="35" spans="1:7" ht="15.75">
      <c r="A35" s="133">
        <v>29</v>
      </c>
      <c r="B35" s="134" t="s">
        <v>29</v>
      </c>
      <c r="C35" s="135">
        <v>1539837067.8923786</v>
      </c>
      <c r="D35" s="200">
        <v>402490177.785291</v>
      </c>
      <c r="E35" s="201">
        <v>650294312.986507</v>
      </c>
      <c r="F35" s="98">
        <f t="shared" si="0"/>
        <v>61.56774720932631</v>
      </c>
      <c r="G35" s="135">
        <f t="shared" si="1"/>
        <v>100</v>
      </c>
    </row>
    <row r="39" ht="15.75">
      <c r="F39" s="137"/>
    </row>
  </sheetData>
  <sheetProtection/>
  <mergeCells count="2">
    <mergeCell ref="A2:G2"/>
    <mergeCell ref="A1:G1"/>
  </mergeCells>
  <printOptions horizontalCentered="1"/>
  <pageMargins left="0.42" right="0.31" top="0.4" bottom="0.4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7">
      <selection activeCell="F6" sqref="F6"/>
    </sheetView>
  </sheetViews>
  <sheetFormatPr defaultColWidth="9.140625" defaultRowHeight="15"/>
  <cols>
    <col min="1" max="1" width="9.8515625" style="56" bestFit="1" customWidth="1"/>
    <col min="2" max="2" width="17.8515625" style="49" bestFit="1" customWidth="1"/>
    <col min="3" max="3" width="17.57421875" style="49" customWidth="1"/>
    <col min="4" max="4" width="17.28125" style="49" customWidth="1"/>
    <col min="5" max="5" width="10.00390625" style="49" customWidth="1"/>
    <col min="6" max="16384" width="9.140625" style="49" customWidth="1"/>
  </cols>
  <sheetData>
    <row r="1" spans="1:5" ht="15.75">
      <c r="A1" s="219" t="s">
        <v>89</v>
      </c>
      <c r="B1" s="219"/>
      <c r="C1" s="219"/>
      <c r="D1" s="219"/>
      <c r="E1" s="219"/>
    </row>
    <row r="2" spans="1:5" ht="15.75">
      <c r="A2" s="220" t="s">
        <v>122</v>
      </c>
      <c r="B2" s="220"/>
      <c r="C2" s="220"/>
      <c r="D2" s="220"/>
      <c r="E2" s="220"/>
    </row>
    <row r="3" spans="1:4" ht="18.75">
      <c r="A3" s="223" t="s">
        <v>90</v>
      </c>
      <c r="B3" s="50"/>
      <c r="C3" s="50"/>
      <c r="D3" s="51" t="s">
        <v>49</v>
      </c>
    </row>
    <row r="4" spans="1:5" s="189" customFormat="1" ht="30">
      <c r="A4" s="185" t="s">
        <v>0</v>
      </c>
      <c r="B4" s="186" t="s">
        <v>91</v>
      </c>
      <c r="C4" s="187" t="s">
        <v>123</v>
      </c>
      <c r="D4" s="187" t="s">
        <v>124</v>
      </c>
      <c r="E4" s="188" t="s">
        <v>57</v>
      </c>
    </row>
    <row r="5" spans="1:5" s="189" customFormat="1" ht="15">
      <c r="A5" s="190"/>
      <c r="B5" s="191"/>
      <c r="C5" s="192" t="s">
        <v>70</v>
      </c>
      <c r="D5" s="192" t="s">
        <v>110</v>
      </c>
      <c r="E5" s="193" t="s">
        <v>58</v>
      </c>
    </row>
    <row r="6" spans="1:5" ht="15.75">
      <c r="A6" s="175">
        <v>1</v>
      </c>
      <c r="B6" s="163" t="s">
        <v>92</v>
      </c>
      <c r="C6" s="164">
        <v>27.868742731290002</v>
      </c>
      <c r="D6" s="164">
        <v>66.94391459252</v>
      </c>
      <c r="E6" s="176">
        <f>D6/C6*100-100</f>
        <v>140.21146284922938</v>
      </c>
    </row>
    <row r="7" spans="1:5" ht="15.75">
      <c r="A7" s="177">
        <v>2</v>
      </c>
      <c r="B7" s="166" t="s">
        <v>113</v>
      </c>
      <c r="C7" s="167">
        <v>4.7128793811</v>
      </c>
      <c r="D7" s="167">
        <v>6.10164361613</v>
      </c>
      <c r="E7" s="178">
        <f aca="true" t="shared" si="0" ref="E7:E21">D7/C7*100-100</f>
        <v>29.467425807656866</v>
      </c>
    </row>
    <row r="8" spans="1:5" ht="15.75">
      <c r="A8" s="177">
        <v>3</v>
      </c>
      <c r="B8" s="166" t="s">
        <v>93</v>
      </c>
      <c r="C8" s="167">
        <v>1.28747809829</v>
      </c>
      <c r="D8" s="167">
        <v>1.34504701472</v>
      </c>
      <c r="E8" s="178">
        <f t="shared" si="0"/>
        <v>4.471448213873444</v>
      </c>
    </row>
    <row r="9" spans="1:5" ht="15.75">
      <c r="A9" s="177">
        <v>4</v>
      </c>
      <c r="B9" s="166" t="s">
        <v>94</v>
      </c>
      <c r="C9" s="167">
        <v>0.97389658221</v>
      </c>
      <c r="D9" s="167">
        <v>1.22801764608</v>
      </c>
      <c r="E9" s="178">
        <f t="shared" si="0"/>
        <v>26.093228840924752</v>
      </c>
    </row>
    <row r="10" spans="1:5" ht="15.75">
      <c r="A10" s="177">
        <v>5</v>
      </c>
      <c r="B10" s="166" t="s">
        <v>97</v>
      </c>
      <c r="C10" s="167">
        <v>0.34165596195000003</v>
      </c>
      <c r="D10" s="167">
        <v>0.8324242044300001</v>
      </c>
      <c r="E10" s="178">
        <f t="shared" si="0"/>
        <v>143.64398609611325</v>
      </c>
    </row>
    <row r="11" spans="1:5" ht="15.75">
      <c r="A11" s="177">
        <v>6</v>
      </c>
      <c r="B11" s="166" t="s">
        <v>95</v>
      </c>
      <c r="C11" s="167">
        <v>0.52998415502</v>
      </c>
      <c r="D11" s="167">
        <v>0.64580353819</v>
      </c>
      <c r="E11" s="178">
        <f t="shared" si="0"/>
        <v>21.853367138047616</v>
      </c>
    </row>
    <row r="12" spans="1:5" ht="15.75">
      <c r="A12" s="177">
        <v>7</v>
      </c>
      <c r="B12" s="166" t="s">
        <v>98</v>
      </c>
      <c r="C12" s="167">
        <v>0.39853806439999995</v>
      </c>
      <c r="D12" s="167">
        <v>0.42412782458000003</v>
      </c>
      <c r="E12" s="178">
        <f t="shared" si="0"/>
        <v>6.420907427882838</v>
      </c>
    </row>
    <row r="13" spans="1:5" ht="15.75">
      <c r="A13" s="177">
        <v>8</v>
      </c>
      <c r="B13" s="166" t="s">
        <v>96</v>
      </c>
      <c r="C13" s="167">
        <v>0.38229527463</v>
      </c>
      <c r="D13" s="167">
        <v>0.41750657173</v>
      </c>
      <c r="E13" s="178">
        <f t="shared" si="0"/>
        <v>9.210497601383864</v>
      </c>
    </row>
    <row r="14" spans="1:5" ht="15.75">
      <c r="A14" s="177">
        <v>9</v>
      </c>
      <c r="B14" s="166" t="s">
        <v>100</v>
      </c>
      <c r="C14" s="167">
        <v>0.31379370335</v>
      </c>
      <c r="D14" s="167">
        <v>0.40000452465999997</v>
      </c>
      <c r="E14" s="178">
        <f t="shared" si="0"/>
        <v>27.473725696095926</v>
      </c>
    </row>
    <row r="15" spans="1:5" ht="15.75">
      <c r="A15" s="177">
        <v>10</v>
      </c>
      <c r="B15" s="166" t="s">
        <v>99</v>
      </c>
      <c r="C15" s="167">
        <v>0.34591377503000004</v>
      </c>
      <c r="D15" s="167">
        <v>0.36168075318</v>
      </c>
      <c r="E15" s="178">
        <f t="shared" si="0"/>
        <v>4.558065994519154</v>
      </c>
    </row>
    <row r="16" spans="1:5" ht="15.75">
      <c r="A16" s="177">
        <v>11</v>
      </c>
      <c r="B16" s="166" t="s">
        <v>101</v>
      </c>
      <c r="C16" s="167">
        <v>0.29003211896</v>
      </c>
      <c r="D16" s="167">
        <v>0.31123682448</v>
      </c>
      <c r="E16" s="178">
        <f t="shared" si="0"/>
        <v>7.311157673169475</v>
      </c>
    </row>
    <row r="17" spans="1:5" ht="15.75">
      <c r="A17" s="177">
        <v>12</v>
      </c>
      <c r="B17" s="166" t="s">
        <v>103</v>
      </c>
      <c r="C17" s="167">
        <v>0.24225365109</v>
      </c>
      <c r="D17" s="167">
        <v>0.2786222645</v>
      </c>
      <c r="E17" s="178">
        <f t="shared" si="0"/>
        <v>15.012617249053832</v>
      </c>
    </row>
    <row r="18" spans="1:5" ht="15.75">
      <c r="A18" s="177">
        <v>13</v>
      </c>
      <c r="B18" s="166" t="s">
        <v>112</v>
      </c>
      <c r="C18" s="167">
        <v>0.21102549618</v>
      </c>
      <c r="D18" s="167">
        <v>0.27270768233</v>
      </c>
      <c r="E18" s="178">
        <f t="shared" si="0"/>
        <v>29.229731604273297</v>
      </c>
    </row>
    <row r="19" spans="1:5" ht="15.75">
      <c r="A19" s="177">
        <v>14</v>
      </c>
      <c r="B19" s="166" t="s">
        <v>102</v>
      </c>
      <c r="C19" s="167">
        <v>0.24274557759</v>
      </c>
      <c r="D19" s="167">
        <v>0.23667363134</v>
      </c>
      <c r="E19" s="178">
        <f t="shared" si="0"/>
        <v>-2.5013622535507523</v>
      </c>
    </row>
    <row r="20" spans="1:5" ht="15.75">
      <c r="A20" s="177">
        <v>15</v>
      </c>
      <c r="B20" s="179" t="s">
        <v>28</v>
      </c>
      <c r="C20" s="170">
        <f>+C21-SUM(C6:C19)</f>
        <v>2.0588299193399777</v>
      </c>
      <c r="D20" s="170">
        <f>+D21-SUM(D6:D19)</f>
        <v>2.324884148049989</v>
      </c>
      <c r="E20" s="178">
        <f t="shared" si="0"/>
        <v>12.922593858326252</v>
      </c>
    </row>
    <row r="21" spans="1:5" s="53" customFormat="1" ht="15.75">
      <c r="A21" s="180"/>
      <c r="B21" s="181" t="s">
        <v>104</v>
      </c>
      <c r="C21" s="182">
        <v>40.200064490429995</v>
      </c>
      <c r="D21" s="183">
        <v>82.12429483691999</v>
      </c>
      <c r="E21" s="184">
        <f t="shared" si="0"/>
        <v>104.28896291067008</v>
      </c>
    </row>
    <row r="22" spans="1:5" ht="12.75">
      <c r="A22" s="54"/>
      <c r="B22" s="55"/>
      <c r="C22" s="55"/>
      <c r="D22" s="55"/>
      <c r="E22" s="55"/>
    </row>
    <row r="24" spans="1:5" ht="15.75">
      <c r="A24" s="219" t="s">
        <v>89</v>
      </c>
      <c r="B24" s="219"/>
      <c r="C24" s="219"/>
      <c r="D24" s="219"/>
      <c r="E24" s="219"/>
    </row>
    <row r="25" spans="1:5" ht="15.75">
      <c r="A25" s="220" t="s">
        <v>122</v>
      </c>
      <c r="B25" s="220"/>
      <c r="C25" s="220"/>
      <c r="D25" s="220"/>
      <c r="E25" s="220"/>
    </row>
    <row r="26" spans="1:4" ht="18.75">
      <c r="A26" s="223" t="s">
        <v>105</v>
      </c>
      <c r="B26" s="50"/>
      <c r="C26" s="50"/>
      <c r="D26" s="51" t="s">
        <v>49</v>
      </c>
    </row>
    <row r="27" spans="1:5" s="189" customFormat="1" ht="30">
      <c r="A27" s="185" t="s">
        <v>0</v>
      </c>
      <c r="B27" s="186" t="s">
        <v>91</v>
      </c>
      <c r="C27" s="187" t="s">
        <v>123</v>
      </c>
      <c r="D27" s="187" t="s">
        <v>124</v>
      </c>
      <c r="E27" s="188" t="s">
        <v>57</v>
      </c>
    </row>
    <row r="28" spans="1:5" s="189" customFormat="1" ht="15">
      <c r="A28" s="190"/>
      <c r="B28" s="191"/>
      <c r="C28" s="192" t="s">
        <v>70</v>
      </c>
      <c r="D28" s="192" t="s">
        <v>110</v>
      </c>
      <c r="E28" s="193" t="s">
        <v>58</v>
      </c>
    </row>
    <row r="29" spans="1:5" ht="15.75">
      <c r="A29" s="160">
        <v>1</v>
      </c>
      <c r="B29" s="163" t="s">
        <v>92</v>
      </c>
      <c r="C29" s="164">
        <v>264.095821354679</v>
      </c>
      <c r="D29" s="164">
        <v>385.957083549396</v>
      </c>
      <c r="E29" s="165">
        <f>+D29/C29*100-100</f>
        <v>46.142821029742095</v>
      </c>
    </row>
    <row r="30" spans="1:5" ht="15.75">
      <c r="A30" s="161">
        <v>2</v>
      </c>
      <c r="B30" s="166" t="s">
        <v>101</v>
      </c>
      <c r="C30" s="167">
        <v>60.1201754427157</v>
      </c>
      <c r="D30" s="167">
        <v>94.3014583512343</v>
      </c>
      <c r="E30" s="168">
        <f aca="true" t="shared" si="1" ref="E30:E44">+D30/C30*100-100</f>
        <v>56.85492874365869</v>
      </c>
    </row>
    <row r="31" spans="1:5" ht="15.75">
      <c r="A31" s="161">
        <v>3</v>
      </c>
      <c r="B31" s="166" t="s">
        <v>107</v>
      </c>
      <c r="C31" s="167">
        <v>3.79302292031478</v>
      </c>
      <c r="D31" s="167">
        <v>23.2686743297643</v>
      </c>
      <c r="E31" s="168">
        <f t="shared" si="1"/>
        <v>513.4598925079326</v>
      </c>
    </row>
    <row r="32" spans="1:5" ht="15.75">
      <c r="A32" s="161">
        <v>4</v>
      </c>
      <c r="B32" s="166" t="s">
        <v>106</v>
      </c>
      <c r="C32" s="167">
        <v>8.85726788936521</v>
      </c>
      <c r="D32" s="167">
        <v>19.9171693371284</v>
      </c>
      <c r="E32" s="168">
        <f t="shared" si="1"/>
        <v>124.8680923498165</v>
      </c>
    </row>
    <row r="33" spans="1:5" ht="15.75">
      <c r="A33" s="161">
        <v>5</v>
      </c>
      <c r="B33" s="166" t="s">
        <v>108</v>
      </c>
      <c r="C33" s="167">
        <v>6.073647797344511</v>
      </c>
      <c r="D33" s="167">
        <v>18.3887097649396</v>
      </c>
      <c r="E33" s="168">
        <f t="shared" si="1"/>
        <v>202.76220120928673</v>
      </c>
    </row>
    <row r="34" spans="1:5" ht="15.75">
      <c r="A34" s="161">
        <v>6</v>
      </c>
      <c r="B34" s="166" t="s">
        <v>96</v>
      </c>
      <c r="C34" s="167">
        <v>1.95674962399027</v>
      </c>
      <c r="D34" s="167">
        <v>9.932882613987669</v>
      </c>
      <c r="E34" s="168">
        <f t="shared" si="1"/>
        <v>407.62154198002094</v>
      </c>
    </row>
    <row r="35" spans="1:5" ht="15.75">
      <c r="A35" s="161">
        <v>7</v>
      </c>
      <c r="B35" s="166" t="s">
        <v>113</v>
      </c>
      <c r="C35" s="167">
        <v>3.67963992607282</v>
      </c>
      <c r="D35" s="167">
        <v>9.91183058589305</v>
      </c>
      <c r="E35" s="168">
        <f t="shared" si="1"/>
        <v>169.3695792259673</v>
      </c>
    </row>
    <row r="36" spans="1:5" ht="15.75">
      <c r="A36" s="161">
        <v>8</v>
      </c>
      <c r="B36" s="166" t="s">
        <v>116</v>
      </c>
      <c r="C36" s="167">
        <v>4.18620854016759</v>
      </c>
      <c r="D36" s="167">
        <v>7.16953875442276</v>
      </c>
      <c r="E36" s="168">
        <f t="shared" si="1"/>
        <v>71.26568553930034</v>
      </c>
    </row>
    <row r="37" spans="1:5" ht="15.75">
      <c r="A37" s="161">
        <v>9</v>
      </c>
      <c r="B37" s="166" t="s">
        <v>109</v>
      </c>
      <c r="C37" s="167">
        <v>2.2632596203934097</v>
      </c>
      <c r="D37" s="167">
        <v>7.07182553261336</v>
      </c>
      <c r="E37" s="168">
        <f t="shared" si="1"/>
        <v>212.46196719508936</v>
      </c>
    </row>
    <row r="38" spans="1:5" ht="15.75">
      <c r="A38" s="161">
        <v>10</v>
      </c>
      <c r="B38" s="166" t="s">
        <v>102</v>
      </c>
      <c r="C38" s="167">
        <v>2.06801734181053</v>
      </c>
      <c r="D38" s="167">
        <v>6.54986529233212</v>
      </c>
      <c r="E38" s="168">
        <f t="shared" si="1"/>
        <v>216.72197132533586</v>
      </c>
    </row>
    <row r="39" spans="1:5" ht="15.75">
      <c r="A39" s="161">
        <v>11</v>
      </c>
      <c r="B39" s="166" t="s">
        <v>114</v>
      </c>
      <c r="C39" s="167">
        <v>0.209027230250759</v>
      </c>
      <c r="D39" s="167">
        <v>6.06538794812823</v>
      </c>
      <c r="E39" s="168">
        <f t="shared" si="1"/>
        <v>2801.7214364137635</v>
      </c>
    </row>
    <row r="40" spans="1:5" ht="15.75">
      <c r="A40" s="161">
        <v>12</v>
      </c>
      <c r="B40" s="166" t="s">
        <v>97</v>
      </c>
      <c r="C40" s="167">
        <v>0.758619739101755</v>
      </c>
      <c r="D40" s="167">
        <v>5.75799096132725</v>
      </c>
      <c r="E40" s="168">
        <f t="shared" si="1"/>
        <v>659.0088504874668</v>
      </c>
    </row>
    <row r="41" spans="1:5" ht="15.75">
      <c r="A41" s="161">
        <v>13</v>
      </c>
      <c r="B41" s="166" t="s">
        <v>111</v>
      </c>
      <c r="C41" s="167">
        <v>1.02302259921628</v>
      </c>
      <c r="D41" s="167">
        <v>4.44655261191705</v>
      </c>
      <c r="E41" s="168">
        <f t="shared" si="1"/>
        <v>334.648522459179</v>
      </c>
    </row>
    <row r="42" spans="1:5" ht="15.75">
      <c r="A42" s="161">
        <v>14</v>
      </c>
      <c r="B42" s="166" t="s">
        <v>99</v>
      </c>
      <c r="C42" s="167">
        <v>6.3079226562971</v>
      </c>
      <c r="D42" s="167">
        <v>4.17497011768011</v>
      </c>
      <c r="E42" s="168">
        <f t="shared" si="1"/>
        <v>-33.813866384168435</v>
      </c>
    </row>
    <row r="43" spans="1:5" ht="15.75">
      <c r="A43" s="162">
        <v>15</v>
      </c>
      <c r="B43" s="169" t="s">
        <v>28</v>
      </c>
      <c r="C43" s="170">
        <f>+C44-SUM(C29:C42)</f>
        <v>37.09777510357134</v>
      </c>
      <c r="D43" s="170">
        <f>+D44-SUM(D29:D42)</f>
        <v>47.38037323574292</v>
      </c>
      <c r="E43" s="168">
        <f t="shared" si="1"/>
        <v>27.717560159508594</v>
      </c>
    </row>
    <row r="44" spans="1:5" s="53" customFormat="1" ht="15.75">
      <c r="A44" s="52"/>
      <c r="B44" s="171" t="s">
        <v>104</v>
      </c>
      <c r="C44" s="172">
        <v>402.490177785291</v>
      </c>
      <c r="D44" s="173">
        <v>650.2943129865071</v>
      </c>
      <c r="E44" s="174">
        <f t="shared" si="1"/>
        <v>61.56774720932631</v>
      </c>
    </row>
  </sheetData>
  <sheetProtection/>
  <mergeCells count="4">
    <mergeCell ref="A1:E1"/>
    <mergeCell ref="A2:E2"/>
    <mergeCell ref="A24:E24"/>
    <mergeCell ref="A25:E2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TEPC</cp:lastModifiedBy>
  <cp:lastPrinted>2021-11-26T04:33:46Z</cp:lastPrinted>
  <dcterms:created xsi:type="dcterms:W3CDTF">2018-09-14T04:23:27Z</dcterms:created>
  <dcterms:modified xsi:type="dcterms:W3CDTF">2021-11-26T05:25:15Z</dcterms:modified>
  <cp:category/>
  <cp:version/>
  <cp:contentType/>
  <cp:contentStatus/>
</cp:coreProperties>
</file>